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cui.INTRANET\Desktop\pt site\Bilant Contabil\"/>
    </mc:Choice>
  </mc:AlternateContent>
  <xr:revisionPtr revIDLastSave="0" documentId="13_ncr:1_{0E847AD5-E4F3-4A83-9A77-22106CCC1C41}" xr6:coauthVersionLast="47" xr6:coauthVersionMax="47" xr10:uidLastSave="{00000000-0000-0000-0000-000000000000}"/>
  <bookViews>
    <workbookView xWindow="-120" yWindow="-120" windowWidth="24240" windowHeight="13140" xr2:uid="{822C8C36-384F-4659-840F-64D028237B67}"/>
  </bookViews>
  <sheets>
    <sheet name="Foai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1" l="1"/>
  <c r="E88" i="1"/>
  <c r="E87" i="1"/>
  <c r="E86" i="1"/>
  <c r="E85" i="1"/>
  <c r="E84" i="1"/>
  <c r="D80" i="1"/>
  <c r="E79" i="1"/>
  <c r="E78" i="1"/>
  <c r="F77" i="1"/>
  <c r="E75" i="1"/>
  <c r="E74" i="1"/>
  <c r="F72" i="1"/>
  <c r="E71" i="1"/>
  <c r="F69" i="1"/>
  <c r="E69" i="1"/>
  <c r="F68" i="1"/>
  <c r="E67" i="1"/>
  <c r="E66" i="1"/>
  <c r="E65" i="1"/>
  <c r="E63" i="1"/>
  <c r="D61" i="1"/>
  <c r="D81" i="1" s="1"/>
  <c r="E60" i="1"/>
  <c r="E59" i="1"/>
  <c r="F58" i="1"/>
  <c r="E58" i="1"/>
  <c r="E57" i="1"/>
  <c r="D53" i="1"/>
  <c r="E52" i="1"/>
  <c r="D49" i="1"/>
  <c r="F48" i="1"/>
  <c r="E47" i="1"/>
  <c r="E46" i="1"/>
  <c r="E44" i="1"/>
  <c r="E43" i="1"/>
  <c r="D40" i="1"/>
  <c r="E39" i="1"/>
  <c r="F38" i="1"/>
  <c r="E38" i="1"/>
  <c r="E37" i="1"/>
  <c r="F36" i="1"/>
  <c r="E36" i="1"/>
  <c r="E35" i="1"/>
  <c r="E34" i="1"/>
  <c r="E33" i="1"/>
  <c r="E31" i="1"/>
  <c r="E29" i="1"/>
  <c r="D27" i="1"/>
  <c r="D54" i="1" s="1"/>
  <c r="D82" i="1" s="1"/>
  <c r="D90" i="1" s="1"/>
  <c r="F26" i="1"/>
  <c r="E26" i="1"/>
  <c r="E25" i="1"/>
  <c r="G26" i="1" s="1"/>
  <c r="G24" i="1"/>
  <c r="F24" i="1"/>
  <c r="E23" i="1"/>
  <c r="E22" i="1"/>
  <c r="E21" i="1"/>
  <c r="E20" i="1"/>
  <c r="E19" i="1"/>
  <c r="E27" i="1" l="1"/>
  <c r="E49" i="1"/>
  <c r="E61" i="1"/>
  <c r="E40" i="1"/>
  <c r="E53" i="1" s="1"/>
  <c r="E54" i="1" s="1"/>
  <c r="E80" i="1"/>
  <c r="E89" i="1"/>
  <c r="E81" i="1" l="1"/>
  <c r="E82" i="1" s="1"/>
  <c r="E90" i="1" s="1"/>
</calcChain>
</file>

<file path=xl/sharedStrings.xml><?xml version="1.0" encoding="utf-8"?>
<sst xmlns="http://schemas.openxmlformats.org/spreadsheetml/2006/main" count="114" uniqueCount="114">
  <si>
    <t>CASA  DE  ASIGURĂRI  DE  SĂNĂTATE GALATI</t>
  </si>
  <si>
    <t xml:space="preserve">ADRESA: STR. Mihai Bravu nr. 42. </t>
  </si>
  <si>
    <t>Număr telefon: 0236/410110</t>
  </si>
  <si>
    <t>COD DE ÎNREGISTRARE FISCALĂ:  11317579</t>
  </si>
  <si>
    <t>CODUL ACTIVITĂŢII CAEN: 8430</t>
  </si>
  <si>
    <t>BILANŢ</t>
  </si>
  <si>
    <t>la  data  de  31  DECEMBRIE  2021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</si>
  <si>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</si>
  <si>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</si>
  <si>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</si>
  <si>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</si>
  <si>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</si>
  <si>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</si>
  <si>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</si>
  <si>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</si>
  <si>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</si>
  <si>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</si>
  <si>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ACTIVE</t>
  </si>
  <si>
    <t>01</t>
  </si>
  <si>
    <t>ACTIVE NECURENTE</t>
  </si>
  <si>
    <t>02</t>
  </si>
  <si>
    <r>
      <t xml:space="preserve">Active fixe necorporale </t>
    </r>
    <r>
      <rPr>
        <sz val="12"/>
        <rFont val="Times New Roman"/>
        <family val="1"/>
        <charset val="238"/>
      </rPr>
      <t>(ct.2030000+2050000+2060000+2080100+2080200+ 2330000 -2800300-2800500-2800801-2800809-2900400-2900500-2900801-2900809-2930100*)</t>
    </r>
  </si>
  <si>
    <t>03</t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</si>
  <si>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  <charset val="238"/>
      </rPr>
      <t xml:space="preserve"> (ct.2130100+2130200+2130300+2130400+2140000+           2310000-2810301-2810302-2810303-2810304-2810400-2910301-2910302-2910303-2910304-2910400-2930200*)</t>
    </r>
  </si>
  <si>
    <t>04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</si>
  <si>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           2120301+2120401+2120501+2120601+2120901+2310000-2810100-2810201-2810202-2810203-2810204-2810205-2810206-2810207-2810208 -2910100-2910201-2910202-2910203-2910204-2910205-2910206-2910207-2910208-2930200)</t>
    </r>
  </si>
  <si>
    <t>05</t>
  </si>
  <si>
    <r>
      <rPr>
        <b/>
        <sz val="11"/>
        <rFont val="Arial"/>
        <family val="2"/>
      </rP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</si>
  <si>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</si>
  <si>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r>
      <rPr>
        <b/>
        <sz val="11"/>
        <rFont val="Arial"/>
        <family val="2"/>
      </rP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</si>
  <si>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</si>
  <si>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r>
      <rPr>
        <b/>
        <sz val="11"/>
        <rFont val="Arial"/>
        <family val="2"/>
        <charset val="238"/>
      </rP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</si>
  <si>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t>08</t>
  </si>
  <si>
    <r>
      <rPr>
        <b/>
        <sz val="11"/>
        <rFont val="Arial"/>
        <family val="2"/>
      </rP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</si>
  <si>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</si>
  <si>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</si>
  <si>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rPr>
        <b/>
        <sz val="12"/>
        <rFont val="Times New Roman"/>
        <family val="1"/>
      </rPr>
      <t>TOTAL ACTIVE NECURENTE</t>
    </r>
    <r>
      <rPr>
        <sz val="12"/>
        <rFont val="Times New Roman"/>
        <family val="1"/>
      </rPr>
      <t xml:space="preserve"> (rd.03+04+05+06+07+09)</t>
    </r>
  </si>
  <si>
    <t>ACTIVE  CURENTE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</si>
  <si>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-3920200-3920300 -3930000-3940100-3940500-3940600-3950100-3950200-3950300-3950400-3950600-3950700-3950800-3960000-3970100-3970200-3970300-3980000-4420803)</t>
    </r>
  </si>
  <si>
    <t xml:space="preserve">Creante curente – sume ce urmeaza a fi incasate intr-o perioada mai mica de un an-                                              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</si>
  <si>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+4730109**+4810101+ 4810102+ 4810103+4810900+ 4830000+4840000 + 4890101+4890301 - 4910100- 4960100+5120800), din care:</t>
    </r>
  </si>
  <si>
    <t>Decontări privind încheierea execuţiei bugetului de stat din anul curent (ct. 4890101+4890301)</t>
  </si>
  <si>
    <t>21.1</t>
  </si>
  <si>
    <r>
      <rPr>
        <b/>
        <sz val="11"/>
        <rFont val="Arial"/>
        <family val="2"/>
      </rP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</si>
  <si>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 xml:space="preserve">Avansuri acordate                                                                  </t>
    </r>
    <r>
      <rPr>
        <sz val="12"/>
        <rFont val="Times New Roman"/>
        <family val="1"/>
        <charset val="238"/>
      </rPr>
      <t xml:space="preserve"> (ct. 23200000+2340000+4090101+4090102)</t>
    </r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</si>
  <si>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</si>
  <si>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4310100**+4310200**+4310300**+4310400**+ 4310500**+4310600**+ 4310700**+4370100**+4370200**+ 4370300**+ 4420400+ 4420802+ 4440000**+4460100**+4460200**+4480200+ 4610102+4610104+ 4630000+ 4640000 + 4650100+4650200+4660401+ 4660402+ 4660500+ 4660900+ 4810101**+ 4810102**+ 4810103**+ 4810900**  - 4970000), din care: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</si>
  <si>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      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</si>
  <si>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</si>
  <si>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rPr>
        <b/>
        <sz val="11"/>
        <rFont val="Arial"/>
        <family val="2"/>
        <charset val="238"/>
      </rP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</si>
  <si>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rPr>
        <b/>
        <sz val="11"/>
        <rFont val="Arial"/>
        <family val="2"/>
      </rP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</si>
  <si>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creante curente ( rd. 21+23+25+27)</t>
  </si>
  <si>
    <r>
      <rPr>
        <b/>
        <sz val="11"/>
        <rFont val="Arial"/>
        <family val="2"/>
      </rPr>
      <t xml:space="preserve">  Investiţii pe termen scurt </t>
    </r>
    <r>
      <rPr>
        <sz val="11"/>
        <rFont val="Arial"/>
        <family val="2"/>
      </rPr>
      <t>(ct.5050000-5950000)</t>
    </r>
  </si>
  <si>
    <t>Conturi la trezorerii si institutii de credit:</t>
  </si>
  <si>
    <r>
      <t xml:space="preserve">Conturi la trezorerie, casa în lei </t>
    </r>
    <r>
      <rPr>
        <sz val="11"/>
        <rFont val="Arial"/>
        <family val="2"/>
      </rPr>
      <t>(ct.5100000+5120101+5120501+5130101+      5130301+5130302+ 5140101 +5140301+5140302+  5150101+5150103+ 5150301 +5150500+5150600+ 5160101+5160301+5160302+5170101+5170301+5170302+5200100 + 5210100 + 5210300 + 5230000 + 5250101 + 5250102 + 5250301+5250302 + 5250400 + 5260000 +5270000 + 5280000 + 5290101+  5290201+ 5290301 + 5290400+ 5290901+5310101+5410101+ 5500101+ 5520000+ 5550101 +5550400+ 5570101+  5580101 + 5580201+ 5590101+ 5600101 + 5600300+ 5600401+ 5610100 + 5610300+ 5620101 +5620300+5620401+ 5710100 +  5710300 + 5710400 + 5740101 + 5740102+ 5740301+ 5740302 +5740400 +5750100 + 5750300 + 5750400-</t>
    </r>
    <r>
      <rPr>
        <sz val="11"/>
        <rFont val="Arial"/>
        <family val="2"/>
        <charset val="238"/>
      </rPr>
      <t xml:space="preserve">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</si>
  <si>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</si>
  <si>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t>33.1</t>
  </si>
  <si>
    <t xml:space="preserve">depozite </t>
  </si>
  <si>
    <r>
      <rPr>
        <b/>
        <sz val="11"/>
        <rFont val="Arial"/>
        <family val="2"/>
      </rP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+5600103+ 5600402+5610102+5610103+5620102+5620103+5620402)  </t>
    </r>
  </si>
  <si>
    <r>
      <rPr>
        <b/>
        <sz val="11"/>
        <rFont val="Arial"/>
        <family val="2"/>
        <charset val="238"/>
      </rP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</si>
  <si>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t>35.1</t>
  </si>
  <si>
    <t>depozite</t>
  </si>
  <si>
    <t>Total disponibilitati si alte valori ( rd. 33+33.1+ 35+35.1)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</si>
  <si>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(ct.+5120601+5120602+5120700+5120901+5120902+                 5121000+5121100+5240100+5240300+                      5550101+5550102+ 5550103-7700000)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</si>
  <si>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</si>
  <si>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t>41.1</t>
  </si>
  <si>
    <r>
      <rPr>
        <b/>
        <sz val="11"/>
        <rFont val="Arial"/>
        <family val="2"/>
      </rPr>
      <t xml:space="preserve">Cheltuieli în avans </t>
    </r>
    <r>
      <rPr>
        <sz val="11"/>
        <rFont val="Arial"/>
        <family val="2"/>
      </rPr>
      <t>(ct. 4710000 )</t>
    </r>
  </si>
  <si>
    <r>
      <rPr>
        <b/>
        <sz val="12"/>
        <rFont val="Times New Roman"/>
        <family val="1"/>
      </rP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</si>
  <si>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rPr>
        <b/>
        <sz val="12"/>
        <rFont val="Times New Roman"/>
        <family val="1"/>
      </rPr>
      <t xml:space="preserve">TOTAL ACTIVE  </t>
    </r>
    <r>
      <rPr>
        <sz val="12"/>
        <rFont val="Times New Roman"/>
        <family val="1"/>
      </rPr>
      <t xml:space="preserve"> (rd.15+45)</t>
    </r>
  </si>
  <si>
    <t>DATORII</t>
  </si>
  <si>
    <t xml:space="preserve">DATORII NECURENTE- sume ce urmeaza a fi platite dupa o perioada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</si>
  <si>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   4280201+ 4620201+ 4620209 + 5090000),  din care:</t>
    </r>
  </si>
  <si>
    <r>
      <rPr>
        <b/>
        <sz val="11"/>
        <rFont val="Arial"/>
        <family val="2"/>
        <charset val="238"/>
      </rP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</si>
  <si>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rPr>
        <b/>
        <sz val="11"/>
        <rFont val="Arial"/>
        <family val="2"/>
      </rP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</si>
  <si>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</si>
  <si>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rPr>
        <b/>
        <sz val="12"/>
        <rFont val="Times New Roman"/>
        <family val="1"/>
      </rPr>
      <t xml:space="preserve">TOTAL DATORII NECURENTE </t>
    </r>
    <r>
      <rPr>
        <sz val="12"/>
        <rFont val="Times New Roman"/>
        <family val="1"/>
      </rPr>
      <t>(rd.52+54+55)</t>
    </r>
  </si>
  <si>
    <t xml:space="preserve">DATORII CURENTE - sume ce urmeaza a fi platite intr-o perioada de pana la un an  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</si>
  <si>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+4730109+ 4810101+4810102+ 4810103+ 4810900+ 4830000+4840000+ 4890201+ 5090000+ 5120800),  din care:</t>
    </r>
  </si>
  <si>
    <r>
      <t xml:space="preserve">Decontări privind încheierea execuţiei bugetului de stat din anul curent  </t>
    </r>
    <r>
      <rPr>
        <sz val="11"/>
        <rFont val="Arial"/>
        <family val="2"/>
        <charset val="238"/>
      </rPr>
      <t>(ct 4890201)</t>
    </r>
  </si>
  <si>
    <t>60.1</t>
  </si>
  <si>
    <r>
      <rPr>
        <b/>
        <sz val="11"/>
        <rFont val="Arial"/>
        <family val="2"/>
        <charset val="238"/>
      </rP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</si>
  <si>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 xml:space="preserve">Avansuri primite </t>
    </r>
    <r>
      <rPr>
        <sz val="12"/>
        <rFont val="Times New Roman"/>
        <family val="1"/>
        <charset val="238"/>
      </rPr>
      <t>(ct. 4190000)</t>
    </r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</si>
  <si>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</si>
  <si>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+ 4310500+4310600+ 4310700+ 4370100 + 4370200 + 4370300 + 4400000+4410000+ 4420300 + 4420801+ 4440000+ +4460100+4460200+ 4480100 +4550501+ 4550502+ 4550503+ 4620109+4670100+ 4670200+ 4670300+ 4670400+ 4670500+ 4670900+ 4730109+4810900), din care:</t>
    </r>
  </si>
  <si>
    <t xml:space="preserve">Datoriile institutiilor publice catre bugete                                     </t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</si>
  <si>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(ct.4310100+4310200+4310300+4310400+4310500+ 4310600+ 4310700+ 4370100+ 4370200+4370300)</t>
    </r>
  </si>
  <si>
    <t>63.1</t>
  </si>
  <si>
    <r>
      <rPr>
        <b/>
        <sz val="11"/>
        <rFont val="Arial"/>
        <family val="2"/>
        <charset val="238"/>
      </rP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</si>
  <si>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(ct.4500200+4500400+4500600+4510200+ 4510401+4510402+4510409+4510601+4510602 + 4510603+4510605+4510606+ 4510609+ 4520100 + 4520200+4530200+4540200+ 4540401+4540402+  4540601+4540602+4540603+ 4550200+ 4550401+ 4550402+4550403+4550404+4550409+4560400+ 4580401+ 4580402+ 4580501+4580502+4590000+ 4620103+ 4730103+4760000)</t>
    </r>
  </si>
  <si>
    <r>
      <rPr>
        <sz val="11"/>
        <rFont val="Arial"/>
        <family val="2"/>
      </rPr>
      <t>din care:</t>
    </r>
    <r>
      <rPr>
        <b/>
        <sz val="11"/>
        <rFont val="Arial"/>
        <family val="2"/>
        <charset val="238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</si>
  <si>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rPr>
        <b/>
        <sz val="11"/>
        <rFont val="Arial"/>
        <family val="2"/>
      </rP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</si>
  <si>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rPr>
        <b/>
        <sz val="11"/>
        <rFont val="Arial"/>
        <family val="2"/>
      </rP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</si>
  <si>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rPr>
        <b/>
        <sz val="11"/>
        <rFont val="Arial"/>
        <family val="2"/>
      </rP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</si>
  <si>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rPr>
        <b/>
        <sz val="11"/>
        <rFont val="Arial"/>
        <family val="2"/>
      </rP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</si>
  <si>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indemnizatii de somaj, burse </t>
  </si>
  <si>
    <t>73.1</t>
  </si>
  <si>
    <r>
      <rPr>
        <b/>
        <sz val="11"/>
        <rFont val="Arial"/>
        <family val="2"/>
      </rPr>
      <t xml:space="preserve">Venituri în avans </t>
    </r>
    <r>
      <rPr>
        <sz val="11"/>
        <rFont val="Arial"/>
        <family val="2"/>
      </rPr>
      <t>(ct.4720000)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</si>
  <si>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</si>
  <si>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rPr>
        <b/>
        <sz val="12"/>
        <rFont val="Times New Roman"/>
        <family val="1"/>
      </rPr>
      <t xml:space="preserve">TOTAL DATORII CURENTE </t>
    </r>
    <r>
      <rPr>
        <sz val="12"/>
        <rFont val="Times New Roman"/>
        <family val="1"/>
      </rPr>
      <t>(rd.60+62+65+70+71+72+73+74+75)</t>
    </r>
  </si>
  <si>
    <r>
      <rPr>
        <b/>
        <sz val="12"/>
        <rFont val="Times New Roman"/>
        <family val="1"/>
      </rPr>
      <t xml:space="preserve">TOTAL DATORII </t>
    </r>
    <r>
      <rPr>
        <sz val="12"/>
        <rFont val="Times New Roman"/>
        <family val="1"/>
      </rPr>
      <t>(rd.58+78)</t>
    </r>
  </si>
  <si>
    <r>
      <rPr>
        <b/>
        <sz val="12"/>
        <rFont val="Times New Roman"/>
        <family val="1"/>
      </rP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</si>
  <si>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t>CAPITALURI PROPRII</t>
  </si>
  <si>
    <r>
      <t xml:space="preserve">Rezerve, fonduri </t>
    </r>
    <r>
      <rPr>
        <sz val="11"/>
        <rFont val="Arial"/>
        <family val="2"/>
      </rPr>
      <t xml:space="preserve">  (ct.1000000+1000101+1000201+1000202+1000301+1000401+1000402+1010000+1020101+1020102+1020103+ 1030000+1040101+1040102+1040103+1050100+1050200+ 1050300+1050400+1050500+/-1060000+1320000+1330000)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</si>
  <si>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</si>
  <si>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</si>
  <si>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rPr>
        <b/>
        <sz val="11"/>
        <rFont val="Arial"/>
        <family val="2"/>
      </rP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</si>
  <si>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rPr>
        <b/>
        <sz val="11"/>
        <rFont val="Arial"/>
        <family val="2"/>
      </rP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</si>
  <si>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rPr>
        <b/>
        <sz val="12"/>
        <rFont val="Times New Roman"/>
        <family val="1"/>
      </rP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</si>
  <si>
    <t xml:space="preserve"> *) Conturi de repartizat după natura elementelor respective.</t>
  </si>
  <si>
    <t xml:space="preserve"> **) Solduri debitoare ale conturilor respective.</t>
  </si>
  <si>
    <t>DIRECTOR   GENERAL,</t>
  </si>
  <si>
    <t>DIRECTOR  EXECUTIV  ECONOMIC,</t>
  </si>
  <si>
    <t>George TODERASC</t>
  </si>
  <si>
    <t>Iulia-Simona PETCU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</si>
</sst>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\-??_);_(@_)"/>
  </numFmts>
  <fonts count="33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1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b/>
      <i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3" fillId="0" borderId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3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0" applyNumberFormat="1" applyProtection="1">
      <protection locked="0"/>
    </xf>
    <xf numFmtId="2" fontId="0" fillId="0" borderId="0" xfId="0" applyNumberFormat="1" applyAlignment="1">
      <alignment horizontal="left"/>
    </xf>
    <xf numFmtId="2" fontId="0" fillId="0" borderId="0" xfId="0" applyNumberFormat="1" applyAlignment="1" applyProtection="1">
      <alignment horizontal="left"/>
      <protection locked="0"/>
    </xf>
    <xf numFmtId="0" fontId="2" fillId="0" borderId="0" xfId="0" applyFont="1"/>
    <xf numFmtId="0" fontId="7" fillId="0" borderId="0" xfId="0" applyFont="1" applyAlignment="1">
      <alignment horizontal="center" vertical="top"/>
    </xf>
    <xf numFmtId="0" fontId="8" fillId="0" borderId="0" xfId="0" applyFont="1"/>
    <xf numFmtId="0" fontId="8" fillId="0" borderId="0" xfId="0" applyFont="1" applyAlignment="1">
      <alignment horizontal="center"/>
    </xf>
    <xf numFmtId="1" fontId="9" fillId="0" borderId="0" xfId="0" applyNumberFormat="1" applyFont="1"/>
    <xf numFmtId="0" fontId="10" fillId="0" borderId="0" xfId="0" applyFont="1"/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" fontId="14" fillId="0" borderId="5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3" fontId="16" fillId="0" borderId="0" xfId="0" applyNumberFormat="1" applyFont="1"/>
    <xf numFmtId="0" fontId="16" fillId="0" borderId="0" xfId="0" applyFont="1"/>
    <xf numFmtId="0" fontId="8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1" xfId="0" applyNumberFormat="1" applyFont="1" applyBorder="1" applyAlignment="1">
      <alignment horizontal="right" vertical="center" wrapText="1"/>
    </xf>
    <xf numFmtId="164" fontId="0" fillId="0" borderId="0" xfId="1" applyNumberFormat="1" applyFont="1" applyFill="1" applyBorder="1" applyAlignment="1" applyProtection="1"/>
    <xf numFmtId="3" fontId="1" fillId="0" borderId="0" xfId="0" applyNumberFormat="1" applyFont="1" applyAlignment="1">
      <alignment horizontal="center"/>
    </xf>
    <xf numFmtId="0" fontId="17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3" fontId="19" fillId="0" borderId="0" xfId="0" applyNumberFormat="1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center" wrapText="1"/>
    </xf>
    <xf numFmtId="3" fontId="10" fillId="0" borderId="13" xfId="0" applyNumberFormat="1" applyFont="1" applyBorder="1" applyAlignment="1" applyProtection="1">
      <alignment horizontal="right" vertical="center" wrapText="1"/>
      <protection locked="0"/>
    </xf>
    <xf numFmtId="3" fontId="10" fillId="0" borderId="14" xfId="0" applyNumberFormat="1" applyFont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right" vertical="center" wrapText="1"/>
    </xf>
    <xf numFmtId="3" fontId="20" fillId="0" borderId="8" xfId="0" applyNumberFormat="1" applyFont="1" applyBorder="1" applyAlignment="1">
      <alignment horizontal="right" vertical="center" wrapText="1"/>
    </xf>
    <xf numFmtId="3" fontId="21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12" fillId="0" borderId="10" xfId="2" applyFont="1" applyBorder="1" applyAlignment="1">
      <alignment horizontal="center" vertical="center" wrapText="1"/>
    </xf>
    <xf numFmtId="0" fontId="12" fillId="0" borderId="10" xfId="2" applyFont="1" applyBorder="1" applyAlignment="1">
      <alignment vertical="center" wrapText="1"/>
    </xf>
    <xf numFmtId="49" fontId="12" fillId="0" borderId="10" xfId="2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12" fillId="0" borderId="13" xfId="2" applyFont="1" applyBorder="1" applyAlignment="1">
      <alignment horizontal="center" vertical="center" wrapText="1"/>
    </xf>
    <xf numFmtId="0" fontId="17" fillId="0" borderId="7" xfId="0" applyFont="1" applyBorder="1" applyAlignment="1">
      <alignment vertical="top" wrapText="1"/>
    </xf>
    <xf numFmtId="3" fontId="10" fillId="0" borderId="7" xfId="0" applyNumberFormat="1" applyFont="1" applyBorder="1" applyAlignment="1" applyProtection="1">
      <alignment horizontal="right" vertical="center" wrapText="1"/>
      <protection locked="0"/>
    </xf>
    <xf numFmtId="3" fontId="10" fillId="0" borderId="8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3" fontId="20" fillId="0" borderId="11" xfId="0" applyNumberFormat="1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 applyProtection="1">
      <alignment vertical="center" wrapText="1"/>
      <protection locked="0"/>
    </xf>
    <xf numFmtId="3" fontId="10" fillId="0" borderId="11" xfId="0" applyNumberFormat="1" applyFont="1" applyBorder="1" applyAlignment="1">
      <alignment vertical="center" wrapText="1"/>
    </xf>
    <xf numFmtId="0" fontId="17" fillId="0" borderId="13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4" fillId="0" borderId="7" xfId="2" applyFont="1" applyBorder="1" applyAlignment="1">
      <alignment horizontal="center" vertical="center" wrapText="1"/>
    </xf>
    <xf numFmtId="0" fontId="9" fillId="0" borderId="10" xfId="2" applyFont="1" applyBorder="1" applyAlignment="1">
      <alignment vertical="center" wrapText="1"/>
    </xf>
    <xf numFmtId="49" fontId="24" fillId="0" borderId="10" xfId="2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0" fontId="9" fillId="0" borderId="7" xfId="0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3" fontId="20" fillId="0" borderId="14" xfId="0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2" fontId="20" fillId="0" borderId="0" xfId="0" applyNumberFormat="1" applyFont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" fontId="2" fillId="0" borderId="0" xfId="0" applyNumberFormat="1" applyFont="1" applyProtection="1"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1" fontId="30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1" fontId="2" fillId="0" borderId="0" xfId="0" applyNumberFormat="1" applyFont="1"/>
    <xf numFmtId="0" fontId="3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</cellXfs>
  <cellStyles count="3">
    <cellStyle name="Normal" xfId="0" builtinId="0"/>
    <cellStyle name="Normal_vaslui, bilant 30.06.2007" xfId="2" xr:uid="{88EE05FB-B84C-4455-B6CC-BBDAF8DC717E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cui.INTRANET/Desktop/AN%202021/BILANT%20AN%202021/BILANT%20TRIM%20IV%202021/GL%20MACHETA%20BILANT%2031%20%20DECEMBRIE%20%20%20202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1"/>
      <sheetName val="ANEXA 2"/>
      <sheetName val="ANEXA 3"/>
      <sheetName val="COD 04 (2)"/>
      <sheetName val="ANEXA 14a"/>
      <sheetName val="ANEXA 32"/>
      <sheetName val="Anexa 19"/>
      <sheetName val="Anexa 20a"/>
      <sheetName val="Anexa 20b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26,3,1"/>
      <sheetName val="ANEXA 26(3.1)"/>
      <sheetName val="ANEXA 27"/>
      <sheetName val="ANEXA 30"/>
      <sheetName val="ANEXA 30 (2)"/>
      <sheetName val="NOTA 1"/>
      <sheetName val="SOLDURI BILANT"/>
      <sheetName val="ANEXA 2 SOLDURI"/>
      <sheetName val="VENITURI "/>
      <sheetName val="VENITURI (2)"/>
      <sheetName val="PROVIZIOANE"/>
      <sheetName val="DISPONIBILITATI"/>
      <sheetName val="COD 04"/>
      <sheetName val="PLATI"/>
      <sheetName val="ANGAJAMENTE LEGALE"/>
      <sheetName val="ANGAJAMENTE BUGETARE"/>
      <sheetName val="CONT EXECUTIE  "/>
      <sheetName val="CONT EXECUTIE   (2)"/>
      <sheetName val="CREDITE BUG"/>
      <sheetName val="CREDITE BUG (2)"/>
      <sheetName val="TAXA EVALUARE"/>
      <sheetName val="ACCIDENTE MUNCA 1 "/>
      <sheetName val="ACCIDENTE DE MUNCA 2"/>
      <sheetName val="PREJUDICII SI DAUNE"/>
      <sheetName val="PREJUDICII SI DAUNE 2"/>
      <sheetName val="CONT 473"/>
      <sheetName val="PRESTATII UE"/>
      <sheetName val="CONT 8082"/>
      <sheetName val="CONT 8082 (2)"/>
      <sheetName val="CONT IN AFARA BIL"/>
      <sheetName val="Bugetul de stat"/>
      <sheetName val="Programe"/>
      <sheetName val="F104 sint fin prog"/>
      <sheetName val="105 fisa prog cu scop CURATIV"/>
      <sheetName val="F105 SERVICII MEDICALE"/>
      <sheetName val="F105 CV-CVR"/>
      <sheetName val="CONT EXECUTIE COVID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D7">
            <v>4650077</v>
          </cell>
        </row>
        <row r="8">
          <cell r="D8"/>
        </row>
        <row r="9">
          <cell r="D9"/>
        </row>
        <row r="10">
          <cell r="D10"/>
        </row>
        <row r="11">
          <cell r="D11"/>
        </row>
        <row r="12">
          <cell r="D12">
            <v>7126</v>
          </cell>
        </row>
        <row r="13">
          <cell r="D13">
            <v>202</v>
          </cell>
        </row>
        <row r="14">
          <cell r="D14"/>
        </row>
        <row r="15">
          <cell r="C15"/>
          <cell r="D15">
            <v>960739</v>
          </cell>
        </row>
        <row r="16">
          <cell r="C16">
            <v>405667629</v>
          </cell>
          <cell r="D16"/>
        </row>
        <row r="17">
          <cell r="C17"/>
        </row>
        <row r="18">
          <cell r="D18"/>
        </row>
        <row r="19">
          <cell r="D19"/>
        </row>
        <row r="20">
          <cell r="D20"/>
        </row>
        <row r="21">
          <cell r="D21"/>
        </row>
        <row r="22">
          <cell r="D22"/>
        </row>
        <row r="23">
          <cell r="D23">
            <v>28679921</v>
          </cell>
        </row>
        <row r="24">
          <cell r="C24"/>
        </row>
        <row r="25">
          <cell r="D25"/>
        </row>
        <row r="27">
          <cell r="C27"/>
        </row>
        <row r="28">
          <cell r="C28">
            <v>27019</v>
          </cell>
        </row>
        <row r="29">
          <cell r="C29">
            <v>1558624</v>
          </cell>
        </row>
        <row r="30">
          <cell r="C30"/>
        </row>
        <row r="31">
          <cell r="C31"/>
        </row>
        <row r="32">
          <cell r="C32">
            <v>4650077</v>
          </cell>
        </row>
        <row r="33">
          <cell r="C33">
            <v>242254</v>
          </cell>
        </row>
        <row r="34">
          <cell r="C34">
            <v>1014648</v>
          </cell>
        </row>
        <row r="35">
          <cell r="C35">
            <v>232150</v>
          </cell>
        </row>
        <row r="36">
          <cell r="C36">
            <v>35386</v>
          </cell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4">
          <cell r="C44"/>
        </row>
        <row r="45">
          <cell r="C45"/>
        </row>
        <row r="48">
          <cell r="D48"/>
        </row>
        <row r="49">
          <cell r="D49">
            <v>27019</v>
          </cell>
        </row>
        <row r="50">
          <cell r="D50">
            <v>1089496</v>
          </cell>
        </row>
        <row r="51">
          <cell r="D51"/>
        </row>
        <row r="52">
          <cell r="D52"/>
        </row>
        <row r="53">
          <cell r="D53">
            <v>218192</v>
          </cell>
        </row>
        <row r="54">
          <cell r="D54">
            <v>1014648</v>
          </cell>
        </row>
        <row r="55">
          <cell r="D55">
            <v>232150</v>
          </cell>
        </row>
        <row r="56">
          <cell r="D56">
            <v>31090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/>
        </row>
        <row r="66">
          <cell r="D66"/>
        </row>
        <row r="68">
          <cell r="C68"/>
        </row>
        <row r="69">
          <cell r="C69">
            <v>1090</v>
          </cell>
        </row>
        <row r="70">
          <cell r="C70"/>
        </row>
        <row r="71">
          <cell r="C71">
            <v>11392</v>
          </cell>
        </row>
        <row r="72">
          <cell r="C72">
            <v>30373</v>
          </cell>
        </row>
        <row r="73">
          <cell r="C73">
            <v>493276</v>
          </cell>
        </row>
        <row r="74">
          <cell r="C74"/>
        </row>
        <row r="75">
          <cell r="C75"/>
        </row>
        <row r="77">
          <cell r="D77">
            <v>97251835</v>
          </cell>
        </row>
        <row r="78">
          <cell r="D78">
            <v>0</v>
          </cell>
        </row>
        <row r="79">
          <cell r="D79">
            <v>2390927</v>
          </cell>
        </row>
        <row r="80">
          <cell r="C80"/>
        </row>
        <row r="81">
          <cell r="C81"/>
        </row>
        <row r="82">
          <cell r="C82"/>
        </row>
        <row r="83">
          <cell r="C83"/>
        </row>
        <row r="84">
          <cell r="D84"/>
        </row>
        <row r="85">
          <cell r="D85">
            <v>255608</v>
          </cell>
        </row>
        <row r="86">
          <cell r="D86">
            <v>5930</v>
          </cell>
        </row>
        <row r="87">
          <cell r="C87"/>
        </row>
        <row r="88">
          <cell r="D88"/>
        </row>
        <row r="89">
          <cell r="D89">
            <v>15735</v>
          </cell>
        </row>
        <row r="90">
          <cell r="D90">
            <v>12264</v>
          </cell>
        </row>
        <row r="91">
          <cell r="C91"/>
          <cell r="D91"/>
        </row>
        <row r="92">
          <cell r="D92"/>
        </row>
        <row r="93">
          <cell r="C93">
            <v>0</v>
          </cell>
        </row>
        <row r="94">
          <cell r="C94"/>
          <cell r="D94"/>
        </row>
        <row r="95">
          <cell r="C95"/>
          <cell r="D95">
            <v>119374</v>
          </cell>
        </row>
        <row r="96">
          <cell r="C96"/>
          <cell r="D96"/>
        </row>
        <row r="97">
          <cell r="C97"/>
          <cell r="D97">
            <v>46623</v>
          </cell>
        </row>
        <row r="98">
          <cell r="C98"/>
          <cell r="D98"/>
        </row>
        <row r="99">
          <cell r="C99"/>
          <cell r="D99">
            <v>10661</v>
          </cell>
        </row>
        <row r="100">
          <cell r="C100"/>
          <cell r="D100"/>
        </row>
        <row r="101">
          <cell r="C101"/>
          <cell r="D101"/>
        </row>
        <row r="102">
          <cell r="C102"/>
          <cell r="D102"/>
        </row>
        <row r="103">
          <cell r="C103"/>
          <cell r="D103">
            <v>30335</v>
          </cell>
        </row>
        <row r="104">
          <cell r="C104"/>
          <cell r="D104"/>
        </row>
        <row r="105">
          <cell r="D105"/>
        </row>
        <row r="106">
          <cell r="D106"/>
        </row>
        <row r="107">
          <cell r="C107"/>
        </row>
        <row r="108">
          <cell r="D108"/>
        </row>
        <row r="109">
          <cell r="C109"/>
        </row>
        <row r="110">
          <cell r="D110"/>
        </row>
        <row r="111">
          <cell r="C111">
            <v>194759</v>
          </cell>
        </row>
        <row r="112">
          <cell r="C112">
            <v>2949495</v>
          </cell>
        </row>
        <row r="113">
          <cell r="D113">
            <v>43329433</v>
          </cell>
        </row>
        <row r="115">
          <cell r="D115"/>
        </row>
        <row r="117">
          <cell r="C117">
            <v>128467888</v>
          </cell>
        </row>
        <row r="118">
          <cell r="D118">
            <v>15466811</v>
          </cell>
        </row>
        <row r="119">
          <cell r="C119">
            <v>0</v>
          </cell>
        </row>
        <row r="120">
          <cell r="C120"/>
        </row>
        <row r="121">
          <cell r="D121"/>
        </row>
        <row r="122">
          <cell r="C122"/>
          <cell r="D122"/>
        </row>
        <row r="123">
          <cell r="C123">
            <v>34347732</v>
          </cell>
          <cell r="D123"/>
        </row>
        <row r="124">
          <cell r="C124">
            <v>0</v>
          </cell>
          <cell r="D124"/>
        </row>
        <row r="125">
          <cell r="C125"/>
          <cell r="D125">
            <v>384130241</v>
          </cell>
        </row>
        <row r="126">
          <cell r="D126"/>
        </row>
        <row r="127">
          <cell r="D127"/>
        </row>
        <row r="128">
          <cell r="D128"/>
        </row>
        <row r="130">
          <cell r="C130"/>
        </row>
        <row r="131">
          <cell r="C131"/>
        </row>
        <row r="132">
          <cell r="C132"/>
        </row>
        <row r="133">
          <cell r="C133"/>
        </row>
        <row r="134">
          <cell r="C134"/>
        </row>
        <row r="135">
          <cell r="C135"/>
        </row>
        <row r="136">
          <cell r="C136"/>
        </row>
        <row r="137">
          <cell r="C137"/>
        </row>
        <row r="138">
          <cell r="C138"/>
        </row>
        <row r="139">
          <cell r="C139"/>
        </row>
        <row r="140">
          <cell r="C140"/>
        </row>
        <row r="141">
          <cell r="C141"/>
        </row>
        <row r="142">
          <cell r="C142"/>
        </row>
        <row r="143">
          <cell r="C143">
            <v>0</v>
          </cell>
        </row>
        <row r="144">
          <cell r="C144"/>
        </row>
        <row r="145">
          <cell r="C145">
            <v>5600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1933</v>
          </cell>
        </row>
        <row r="149">
          <cell r="C149"/>
        </row>
        <row r="150">
          <cell r="C150"/>
        </row>
        <row r="151">
          <cell r="C151">
            <v>12244</v>
          </cell>
        </row>
        <row r="152">
          <cell r="C152">
            <v>32868</v>
          </cell>
        </row>
        <row r="153">
          <cell r="C153"/>
        </row>
        <row r="154">
          <cell r="C154"/>
        </row>
        <row r="155">
          <cell r="C155"/>
        </row>
        <row r="157">
          <cell r="D157"/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6895A-50CA-4261-8E1B-7A58AC554461}">
  <dimension ref="A1:M1969"/>
  <sheetViews>
    <sheetView tabSelected="1" topLeftCell="A7" workbookViewId="0">
      <selection activeCell="B8" sqref="B8"/>
    </sheetView>
  </sheetViews>
  <sheetFormatPr defaultColWidth="9.140625" defaultRowHeight="18" x14ac:dyDescent="0.25"/>
  <cols>
    <col min="1" max="1" width="5.5703125" style="4" customWidth="1"/>
    <col min="2" max="2" width="56" customWidth="1"/>
    <col min="3" max="3" width="6.140625" style="5" customWidth="1"/>
    <col min="4" max="4" width="21.42578125" customWidth="1"/>
    <col min="5" max="5" width="22.5703125" style="3" customWidth="1"/>
    <col min="6" max="6" width="12.7109375" style="1" customWidth="1"/>
    <col min="7" max="7" width="24.7109375" style="1" customWidth="1"/>
    <col min="8" max="8" width="13.42578125" style="2" customWidth="1"/>
    <col min="9" max="11" width="18.7109375" customWidth="1"/>
    <col min="12" max="12" width="12.7109375" style="2" customWidth="1"/>
    <col min="13" max="13" width="11.7109375" customWidth="1"/>
  </cols>
  <sheetData>
    <row r="1" spans="1:13" x14ac:dyDescent="0.25">
      <c r="A1" s="115" t="s">
        <v>0</v>
      </c>
      <c r="B1" s="115"/>
      <c r="C1" s="115"/>
      <c r="D1" s="115"/>
      <c r="E1" s="115"/>
    </row>
    <row r="2" spans="1:13" ht="6" customHeight="1" x14ac:dyDescent="0.25">
      <c r="A2" s="6"/>
      <c r="B2" s="7"/>
      <c r="C2" s="8"/>
      <c r="D2" s="7"/>
      <c r="E2" s="7"/>
    </row>
    <row r="3" spans="1:13" x14ac:dyDescent="0.25">
      <c r="A3" s="116" t="s">
        <v>1</v>
      </c>
      <c r="B3" s="117"/>
      <c r="C3" s="117"/>
      <c r="D3" s="117"/>
      <c r="E3" s="9"/>
    </row>
    <row r="4" spans="1:13" ht="9" customHeight="1" x14ac:dyDescent="0.25">
      <c r="A4" s="6"/>
      <c r="B4" s="10"/>
      <c r="C4" s="10"/>
      <c r="D4" s="10"/>
      <c r="E4" s="7"/>
    </row>
    <row r="5" spans="1:13" x14ac:dyDescent="0.25">
      <c r="A5" s="116" t="s">
        <v>2</v>
      </c>
      <c r="B5" s="117"/>
      <c r="C5" s="11"/>
      <c r="D5" s="11"/>
      <c r="E5" s="9"/>
    </row>
    <row r="6" spans="1:13" ht="6.75" customHeight="1" x14ac:dyDescent="0.25">
      <c r="A6" s="118"/>
      <c r="B6" s="118"/>
      <c r="C6" s="118"/>
      <c r="D6" s="7"/>
      <c r="E6" s="7"/>
    </row>
    <row r="7" spans="1:13" ht="14.25" customHeight="1" x14ac:dyDescent="0.25">
      <c r="A7" s="116" t="s">
        <v>3</v>
      </c>
      <c r="B7" s="117"/>
      <c r="C7" s="117"/>
      <c r="D7" s="117"/>
      <c r="E7" s="9"/>
    </row>
    <row r="8" spans="1:13" x14ac:dyDescent="0.25">
      <c r="A8" s="6"/>
      <c r="B8" s="10"/>
      <c r="C8" s="10"/>
      <c r="D8" s="10"/>
      <c r="E8" s="7"/>
      <c r="J8" s="12"/>
    </row>
    <row r="9" spans="1:13" x14ac:dyDescent="0.25">
      <c r="A9" s="117" t="s">
        <v>4</v>
      </c>
      <c r="B9" s="117"/>
      <c r="C9" s="117"/>
      <c r="D9" s="9"/>
      <c r="E9" s="9"/>
    </row>
    <row r="10" spans="1:13" x14ac:dyDescent="0.25">
      <c r="A10" s="6"/>
      <c r="B10" s="10"/>
      <c r="C10" s="10"/>
      <c r="D10" s="7"/>
    </row>
    <row r="11" spans="1:13" ht="15.75" customHeight="1" x14ac:dyDescent="0.25">
      <c r="A11" s="109" t="s">
        <v>5</v>
      </c>
      <c r="B11" s="109"/>
      <c r="C11" s="109"/>
      <c r="D11" s="109"/>
      <c r="E11" s="109"/>
    </row>
    <row r="12" spans="1:13" ht="15.75" customHeight="1" x14ac:dyDescent="0.25">
      <c r="A12" s="109" t="s">
        <v>6</v>
      </c>
      <c r="B12" s="109"/>
      <c r="C12" s="109"/>
      <c r="D12" s="109"/>
      <c r="E12" s="109"/>
    </row>
    <row r="13" spans="1:13" x14ac:dyDescent="0.25">
      <c r="A13" s="13" t="s">
        <v>7</v>
      </c>
      <c r="B13" s="14"/>
      <c r="C13" s="15"/>
      <c r="D13" s="14"/>
      <c r="E13" s="16" t="s">
        <v>8</v>
      </c>
      <c r="M13" s="17"/>
    </row>
    <row r="14" spans="1:13" ht="17.25" customHeight="1" x14ac:dyDescent="0.25">
      <c r="A14" s="110" t="s">
        <v>9</v>
      </c>
      <c r="B14" s="111" t="s">
        <v>10</v>
      </c>
      <c r="C14" s="112" t="s">
        <v>11</v>
      </c>
      <c r="D14" s="113" t="s">
        <v>12</v>
      </c>
      <c r="E14" s="114" t="s">
        <v>13</v>
      </c>
    </row>
    <row r="15" spans="1:13" ht="31.5" customHeight="1" x14ac:dyDescent="0.25">
      <c r="A15" s="110"/>
      <c r="B15" s="111"/>
      <c r="C15" s="112"/>
      <c r="D15" s="113"/>
      <c r="E15" s="114"/>
    </row>
    <row r="16" spans="1:13" s="25" customFormat="1" ht="9.75" customHeight="1" x14ac:dyDescent="0.2">
      <c r="A16" s="18" t="s">
        <v>14</v>
      </c>
      <c r="B16" s="19" t="s">
        <v>15</v>
      </c>
      <c r="C16" s="20" t="s">
        <v>16</v>
      </c>
      <c r="D16" s="21">
        <v>1</v>
      </c>
      <c r="E16" s="22">
        <v>2</v>
      </c>
      <c r="F16" s="23"/>
      <c r="G16" s="23"/>
      <c r="H16" s="24"/>
      <c r="L16" s="24"/>
    </row>
    <row r="17" spans="1:13" x14ac:dyDescent="0.25">
      <c r="A17" s="26">
        <v>1</v>
      </c>
      <c r="B17" s="27" t="s">
        <v>17</v>
      </c>
      <c r="C17" s="28" t="s">
        <v>18</v>
      </c>
      <c r="D17" s="29"/>
      <c r="E17" s="30"/>
    </row>
    <row r="18" spans="1:13" ht="13.5" customHeight="1" x14ac:dyDescent="0.25">
      <c r="A18" s="31">
        <v>2</v>
      </c>
      <c r="B18" s="32" t="s">
        <v>19</v>
      </c>
      <c r="C18" s="33" t="s">
        <v>20</v>
      </c>
      <c r="D18" s="34"/>
      <c r="E18" s="35"/>
    </row>
    <row r="19" spans="1:13" ht="63" x14ac:dyDescent="0.25">
      <c r="A19" s="31">
        <v>3</v>
      </c>
      <c r="B19" s="32" t="s">
        <v>21</v>
      </c>
      <c r="C19" s="33" t="s">
        <v>22</v>
      </c>
      <c r="D19" s="36">
        <v>471146</v>
      </c>
      <c r="E19" s="37">
        <f>+'[1]SOLDURI BILANT'!C27+'[1]SOLDURI BILANT'!C28+'[1]SOLDURI BILANT'!C29+'[1]SOLDURI BILANT'!C40-'[1]SOLDURI BILANT'!D48-'[1]SOLDURI BILANT'!D57-'[1]SOLDURI BILANT'!D58-'[1]SOLDURI BILANT'!D59-'[1]SOLDURI BILANT'!D65-'[1]SOLDURI BILANT'!D49-'[1]SOLDURI BILANT'!D50-'[1]SOLDURI BILANT'!D60</f>
        <v>469128</v>
      </c>
      <c r="I19" s="38"/>
      <c r="J19" s="38"/>
      <c r="K19" s="38"/>
      <c r="M19" s="2"/>
    </row>
    <row r="20" spans="1:13" ht="110.25" x14ac:dyDescent="0.25">
      <c r="A20" s="31">
        <v>4</v>
      </c>
      <c r="B20" s="32" t="s">
        <v>23</v>
      </c>
      <c r="C20" s="33" t="s">
        <v>24</v>
      </c>
      <c r="D20" s="36">
        <v>30116</v>
      </c>
      <c r="E20" s="37">
        <f>+'[1]SOLDURI BILANT'!C33+'[1]SOLDURI BILANT'!C34+'[1]SOLDURI BILANT'!C35+'[1]SOLDURI BILANT'!C36-'[1]SOLDURI BILANT'!D56-'[1]SOLDURI BILANT'!D63-'[1]SOLDURI BILANT'!D64-'[1]SOLDURI BILANT'!D66-'[1]SOLDURI BILANT'!D53-'[1]SOLDURI BILANT'!D55-'[1]SOLDURI BILANT'!D54</f>
        <v>28358</v>
      </c>
      <c r="G20" s="39"/>
      <c r="I20" s="38"/>
      <c r="J20" s="38"/>
      <c r="K20" s="38"/>
      <c r="M20" s="2"/>
    </row>
    <row r="21" spans="1:13" ht="100.5" x14ac:dyDescent="0.25">
      <c r="A21" s="31">
        <v>5</v>
      </c>
      <c r="B21" s="40" t="s">
        <v>25</v>
      </c>
      <c r="C21" s="33" t="s">
        <v>26</v>
      </c>
      <c r="D21" s="36">
        <v>2854912</v>
      </c>
      <c r="E21" s="37">
        <f>+'[1]SOLDURI BILANT'!C30+'[1]SOLDURI BILANT'!C31+'[1]SOLDURI BILANT'!C32+'[1]SOLDURI BILANT'!C38-'[1]SOLDURI BILANT'!D51-'[1]SOLDURI BILANT'!D61-'[1]SOLDURI BILANT'!D62-'[1]SOLDURI BILANT'!D66-'[1]SOLDURI BILANT'!D52</f>
        <v>4650077</v>
      </c>
      <c r="G21" s="39"/>
      <c r="I21" s="38"/>
      <c r="J21" s="38"/>
      <c r="K21" s="38"/>
      <c r="M21" s="2"/>
    </row>
    <row r="22" spans="1:13" ht="29.25" x14ac:dyDescent="0.25">
      <c r="A22" s="31">
        <v>6</v>
      </c>
      <c r="B22" s="40" t="s">
        <v>27</v>
      </c>
      <c r="C22" s="33" t="s">
        <v>28</v>
      </c>
      <c r="D22" s="36"/>
      <c r="E22" s="37">
        <f>+'[1]SOLDURI BILANT'!C37</f>
        <v>0</v>
      </c>
      <c r="I22" s="38"/>
      <c r="J22" s="38"/>
      <c r="K22" s="38"/>
      <c r="M22" s="2"/>
    </row>
    <row r="23" spans="1:13" ht="72.75" x14ac:dyDescent="0.25">
      <c r="A23" s="31">
        <v>7</v>
      </c>
      <c r="B23" s="40" t="s">
        <v>29</v>
      </c>
      <c r="C23" s="33" t="s">
        <v>30</v>
      </c>
      <c r="D23" s="36"/>
      <c r="E23" s="37">
        <f>+'[1]SOLDURI BILANT'!C44+'[1]SOLDURI BILANT'!C45</f>
        <v>0</v>
      </c>
      <c r="I23" s="38"/>
      <c r="J23" s="38"/>
      <c r="K23" s="38"/>
      <c r="M23" s="2"/>
    </row>
    <row r="24" spans="1:13" ht="43.5" x14ac:dyDescent="0.25">
      <c r="A24" s="31">
        <v>8</v>
      </c>
      <c r="B24" s="41" t="s">
        <v>31</v>
      </c>
      <c r="C24" s="33" t="s">
        <v>32</v>
      </c>
      <c r="D24" s="36"/>
      <c r="E24" s="37"/>
      <c r="F24" s="42" t="str">
        <f>IF(D23&lt;D24,"eroare"," ")</f>
        <v xml:space="preserve"> </v>
      </c>
      <c r="G24" s="42" t="str">
        <f>IF(E23&lt;E24,"eroare"," ")</f>
        <v xml:space="preserve"> </v>
      </c>
      <c r="I24" s="38"/>
      <c r="J24" s="38"/>
      <c r="K24" s="38"/>
      <c r="M24" s="2"/>
    </row>
    <row r="25" spans="1:13" ht="58.5" x14ac:dyDescent="0.25">
      <c r="A25" s="31">
        <v>9</v>
      </c>
      <c r="B25" s="40" t="s">
        <v>33</v>
      </c>
      <c r="C25" s="33" t="s">
        <v>34</v>
      </c>
      <c r="D25" s="36">
        <v>1102857</v>
      </c>
      <c r="E25" s="37">
        <f>+'[1]SOLDURI BILANT'!C83+'[1]SOLDURI BILANT'!C112+'[1]SOLDURI BILANT'!C93-'[1]SOLDURI BILANT'!D127</f>
        <v>2949495</v>
      </c>
      <c r="I25" s="38"/>
      <c r="J25" s="38"/>
      <c r="K25" s="38"/>
      <c r="M25" s="2"/>
    </row>
    <row r="26" spans="1:13" ht="57" x14ac:dyDescent="0.25">
      <c r="A26" s="43">
        <v>10</v>
      </c>
      <c r="B26" s="44" t="s">
        <v>35</v>
      </c>
      <c r="C26" s="45">
        <v>10</v>
      </c>
      <c r="D26" s="46">
        <v>1102857</v>
      </c>
      <c r="E26" s="47">
        <f>+'[1]SOLDURI BILANT'!C83+'[1]SOLDURI BILANT'!C112-'[1]SOLDURI BILANT'!D127</f>
        <v>2949495</v>
      </c>
      <c r="F26" s="42" t="str">
        <f>IF(D25&lt;D26,"eroare"," ")</f>
        <v xml:space="preserve"> </v>
      </c>
      <c r="G26" s="42" t="str">
        <f>IF(E25&lt;E26,"eroare"," ")</f>
        <v xml:space="preserve"> </v>
      </c>
      <c r="I26" s="38"/>
      <c r="J26" s="38"/>
      <c r="K26" s="38"/>
      <c r="M26" s="2"/>
    </row>
    <row r="27" spans="1:13" ht="31.5" x14ac:dyDescent="0.25">
      <c r="A27" s="26">
        <v>11</v>
      </c>
      <c r="B27" s="27" t="s">
        <v>36</v>
      </c>
      <c r="C27" s="28">
        <v>15</v>
      </c>
      <c r="D27" s="48">
        <f>D19+D20+D21+D22+D23+D25</f>
        <v>4459031</v>
      </c>
      <c r="E27" s="49">
        <f>E19+E20+E21+E22+E23+E25</f>
        <v>8097058</v>
      </c>
      <c r="I27" s="38"/>
      <c r="J27" s="38"/>
      <c r="K27" s="38"/>
      <c r="M27" s="2"/>
    </row>
    <row r="28" spans="1:13" x14ac:dyDescent="0.25">
      <c r="A28" s="31">
        <v>12</v>
      </c>
      <c r="B28" s="32" t="s">
        <v>37</v>
      </c>
      <c r="C28" s="33">
        <v>18</v>
      </c>
      <c r="D28" s="34"/>
      <c r="E28" s="35"/>
      <c r="I28" s="38"/>
      <c r="J28" s="38"/>
      <c r="K28" s="38"/>
      <c r="M28" s="2"/>
    </row>
    <row r="29" spans="1:13" ht="186" x14ac:dyDescent="0.25">
      <c r="A29" s="31">
        <v>13</v>
      </c>
      <c r="B29" s="40" t="s">
        <v>38</v>
      </c>
      <c r="C29" s="33">
        <v>19</v>
      </c>
      <c r="D29" s="36">
        <v>499186</v>
      </c>
      <c r="E29" s="37">
        <f>+'[1]SOLDURI BILANT'!C68+'[1]SOLDURI BILANT'!C69+'[1]SOLDURI BILANT'!C70+'[1]SOLDURI BILANT'!C71+'[1]SOLDURI BILANT'!C72+'[1]SOLDURI BILANT'!C73+'[1]SOLDURI BILANT'!C74+'[1]SOLDURI BILANT'!C75</f>
        <v>536131</v>
      </c>
      <c r="I29" s="38"/>
      <c r="J29" s="38"/>
      <c r="K29" s="38"/>
      <c r="M29" s="2"/>
    </row>
    <row r="30" spans="1:13" ht="31.5" x14ac:dyDescent="0.25">
      <c r="A30" s="31">
        <v>14</v>
      </c>
      <c r="B30" s="32" t="s">
        <v>39</v>
      </c>
      <c r="C30" s="33">
        <v>20</v>
      </c>
      <c r="D30" s="34"/>
      <c r="E30" s="35"/>
      <c r="I30" s="38"/>
      <c r="J30" s="38"/>
      <c r="K30" s="38"/>
      <c r="M30" s="2"/>
    </row>
    <row r="31" spans="1:13" ht="115.5" x14ac:dyDescent="0.25">
      <c r="A31" s="31">
        <v>15</v>
      </c>
      <c r="B31" s="40" t="s">
        <v>40</v>
      </c>
      <c r="C31" s="33">
        <v>21</v>
      </c>
      <c r="D31" s="36">
        <v>28805542</v>
      </c>
      <c r="E31" s="37">
        <f>+'[1]SOLDURI BILANT'!C39+'[1]SOLDURI BILANT'!C41+'[1]SOLDURI BILANT'!C80+'[1]SOLDURI BILANT'!C81+'[1]SOLDURI BILANT'!C82+'[1]SOLDURI BILANT'!C87+'[1]SOLDURI BILANT'!C111+'[1]SOLDURI BILANT'!C123+'[1]SOLDURI BILANT'!C91-'[1]SOLDURI BILANT'!D91+'[1]SOLDURI BILANT'!C124-'[1]SOLDURI BILANT'!D126</f>
        <v>34542491</v>
      </c>
      <c r="F31" s="50"/>
      <c r="G31" s="51"/>
      <c r="I31" s="38"/>
      <c r="J31" s="38"/>
      <c r="K31" s="38"/>
      <c r="M31" s="2"/>
    </row>
    <row r="32" spans="1:13" ht="30" x14ac:dyDescent="0.25">
      <c r="A32" s="31">
        <v>16</v>
      </c>
      <c r="B32" s="40" t="s">
        <v>41</v>
      </c>
      <c r="C32" s="52" t="s">
        <v>42</v>
      </c>
      <c r="D32" s="53"/>
      <c r="E32" s="37"/>
      <c r="F32" s="50"/>
      <c r="G32" s="51"/>
      <c r="I32" s="38"/>
      <c r="J32" s="38"/>
      <c r="K32" s="38"/>
      <c r="M32" s="2"/>
    </row>
    <row r="33" spans="1:13" ht="57.75" x14ac:dyDescent="0.25">
      <c r="A33" s="31">
        <v>17</v>
      </c>
      <c r="B33" s="40" t="s">
        <v>43</v>
      </c>
      <c r="C33" s="54">
        <v>22</v>
      </c>
      <c r="D33" s="36">
        <v>1961912</v>
      </c>
      <c r="E33" s="37">
        <f>+'[1]SOLDURI BILANT'!C39+'[1]SOLDURI BILANT'!C41+'[1]SOLDURI BILANT'!C80+'[1]SOLDURI BILANT'!C81+'[1]SOLDURI BILANT'!C82+'[1]SOLDURI BILANT'!C111-'[1]SOLDURI BILANT'!D126</f>
        <v>194759</v>
      </c>
      <c r="F33" s="42"/>
      <c r="G33" s="42"/>
      <c r="I33" s="38"/>
      <c r="J33" s="38"/>
      <c r="K33" s="38"/>
      <c r="M33" s="2"/>
    </row>
    <row r="34" spans="1:13" ht="31.5" x14ac:dyDescent="0.25">
      <c r="A34" s="31">
        <v>18</v>
      </c>
      <c r="B34" s="55" t="s">
        <v>44</v>
      </c>
      <c r="C34" s="56" t="s">
        <v>45</v>
      </c>
      <c r="D34" s="36"/>
      <c r="E34" s="37">
        <f>+'[1]SOLDURI BILANT'!C39+'[1]SOLDURI BILANT'!C41+'[1]SOLDURI BILANT'!C80+'[1]SOLDURI BILANT'!C81</f>
        <v>0</v>
      </c>
      <c r="F34" s="42"/>
      <c r="G34" s="42"/>
      <c r="I34" s="38"/>
      <c r="J34" s="38"/>
      <c r="K34" s="38"/>
      <c r="M34" s="2"/>
    </row>
    <row r="35" spans="1:13" ht="143.25" x14ac:dyDescent="0.25">
      <c r="A35" s="31">
        <v>19</v>
      </c>
      <c r="B35" s="40" t="s">
        <v>46</v>
      </c>
      <c r="C35" s="33">
        <v>23</v>
      </c>
      <c r="D35" s="36">
        <v>135333494</v>
      </c>
      <c r="E35" s="37">
        <f>+'[1]SOLDURI BILANT'!C94+'[1]SOLDURI BILANT'!C95+'[1]SOLDURI BILANT'!C96+'[1]SOLDURI BILANT'!C97+'[1]SOLDURI BILANT'!C98+'[1]SOLDURI BILANT'!C100+'[1]SOLDURI BILANT'!C101+'[1]SOLDURI BILANT'!C102+'[1]SOLDURI BILANT'!C104+'[1]SOLDURI BILANT'!D106+'[1]SOLDURI BILANT'!C117+'[1]SOLDURI BILANT'!C125-'[1]SOLDURI BILANT'!D128+'[1]SOLDURI BILANT'!C103+'[1]SOLDURI BILANT'!C99</f>
        <v>128467888</v>
      </c>
      <c r="I35" s="38"/>
      <c r="J35" s="38"/>
      <c r="K35" s="38"/>
      <c r="M35" s="2"/>
    </row>
    <row r="36" spans="1:13" ht="43.5" x14ac:dyDescent="0.25">
      <c r="A36" s="43">
        <v>20</v>
      </c>
      <c r="B36" s="57" t="s">
        <v>47</v>
      </c>
      <c r="C36" s="58">
        <v>24</v>
      </c>
      <c r="D36" s="46">
        <v>135333494</v>
      </c>
      <c r="E36" s="47">
        <f>+'[1]SOLDURI BILANT'!C117-'[1]SOLDURI BILANT'!D128</f>
        <v>128467888</v>
      </c>
      <c r="F36" s="42" t="str">
        <f>IF(D35&lt;D36,"eroare"," ")</f>
        <v xml:space="preserve"> </v>
      </c>
      <c r="G36" s="42"/>
      <c r="I36" s="38"/>
      <c r="J36" s="38"/>
      <c r="K36" s="38"/>
      <c r="M36" s="2"/>
    </row>
    <row r="37" spans="1:13" ht="158.25" x14ac:dyDescent="0.25">
      <c r="A37" s="26">
        <v>21</v>
      </c>
      <c r="B37" s="59" t="s">
        <v>48</v>
      </c>
      <c r="C37" s="28">
        <v>25</v>
      </c>
      <c r="D37" s="60"/>
      <c r="E37" s="61">
        <f>+'[1]SOLDURI BILANT'!C107+'[1]SOLDURI BILANT'!C109+'[1]SOLDURI BILANT'!C122</f>
        <v>0</v>
      </c>
      <c r="I37" s="38"/>
      <c r="J37" s="38"/>
      <c r="K37" s="38"/>
      <c r="M37" s="2"/>
    </row>
    <row r="38" spans="1:13" ht="44.25" x14ac:dyDescent="0.25">
      <c r="A38" s="31">
        <v>22</v>
      </c>
      <c r="B38" s="41" t="s">
        <v>49</v>
      </c>
      <c r="C38" s="33">
        <v>26</v>
      </c>
      <c r="D38" s="36"/>
      <c r="E38" s="37">
        <f>+'[1]SOLDURI BILANT'!C107</f>
        <v>0</v>
      </c>
      <c r="F38" s="42" t="str">
        <f>IF(D37&lt;D38,"eroare"," ")</f>
        <v xml:space="preserve"> </v>
      </c>
      <c r="G38" s="42"/>
      <c r="I38" s="38"/>
      <c r="J38" s="38"/>
      <c r="K38" s="38"/>
      <c r="M38" s="2"/>
    </row>
    <row r="39" spans="1:13" ht="100.5" x14ac:dyDescent="0.25">
      <c r="A39" s="31">
        <v>23</v>
      </c>
      <c r="B39" s="40" t="s">
        <v>50</v>
      </c>
      <c r="C39" s="33">
        <v>27</v>
      </c>
      <c r="D39" s="36"/>
      <c r="E39" s="37">
        <f>'[1]SOLDURI BILANT'!C119</f>
        <v>0</v>
      </c>
      <c r="I39" s="38"/>
      <c r="J39" s="38"/>
      <c r="K39" s="38"/>
      <c r="M39" s="2"/>
    </row>
    <row r="40" spans="1:13" x14ac:dyDescent="0.25">
      <c r="A40" s="31">
        <v>24</v>
      </c>
      <c r="B40" s="32" t="s">
        <v>51</v>
      </c>
      <c r="C40" s="33">
        <v>30</v>
      </c>
      <c r="D40" s="62">
        <f>D31+D35+D37+D39</f>
        <v>164139036</v>
      </c>
      <c r="E40" s="63">
        <f>E31+E35+E37+E39</f>
        <v>163010379</v>
      </c>
      <c r="I40" s="38"/>
      <c r="J40" s="38"/>
      <c r="K40" s="38"/>
      <c r="M40" s="2"/>
    </row>
    <row r="41" spans="1:13" x14ac:dyDescent="0.25">
      <c r="A41" s="31">
        <v>25</v>
      </c>
      <c r="B41" s="40" t="s">
        <v>52</v>
      </c>
      <c r="C41" s="33">
        <v>31</v>
      </c>
      <c r="D41" s="36"/>
      <c r="E41" s="37"/>
      <c r="I41" s="38"/>
      <c r="J41" s="38"/>
      <c r="K41" s="38"/>
      <c r="M41" s="2"/>
    </row>
    <row r="42" spans="1:13" x14ac:dyDescent="0.25">
      <c r="A42" s="31">
        <v>26</v>
      </c>
      <c r="B42" s="32" t="s">
        <v>53</v>
      </c>
      <c r="C42" s="33">
        <v>32</v>
      </c>
      <c r="D42" s="34"/>
      <c r="E42" s="35"/>
      <c r="I42" s="38"/>
      <c r="J42" s="38"/>
      <c r="K42" s="38"/>
      <c r="M42" s="2"/>
    </row>
    <row r="43" spans="1:13" ht="214.5" x14ac:dyDescent="0.25">
      <c r="A43" s="31">
        <v>27</v>
      </c>
      <c r="B43" s="40" t="s">
        <v>54</v>
      </c>
      <c r="C43" s="33">
        <v>33</v>
      </c>
      <c r="D43" s="36">
        <v>31671</v>
      </c>
      <c r="E43" s="37">
        <f>+'[1]SOLDURI BILANT'!C130+'[1]SOLDURI BILANT'!C140+'[1]SOLDURI BILANT'!C141+'[1]SOLDURI BILANT'!C142+'[1]SOLDURI BILANT'!C150+'[1]SOLDURI BILANT'!C152+'[1]SOLDURI BILANT'!C153+'[1]SOLDURI BILANT'!C154+'[1]SOLDURI BILANT'!C155-'[1]SOLDURI BILANT'!D157+'[1]SOLDURI BILANT'!C136+'[1]SOLDURI BILANT'!C138+'[1]SOLDURI BILANT'!C133</f>
        <v>32868</v>
      </c>
      <c r="I43" s="38"/>
      <c r="J43" s="38"/>
      <c r="K43" s="38"/>
      <c r="M43" s="2"/>
    </row>
    <row r="44" spans="1:13" ht="50.25" customHeight="1" x14ac:dyDescent="0.25">
      <c r="A44" s="31">
        <v>28</v>
      </c>
      <c r="B44" s="41" t="s">
        <v>55</v>
      </c>
      <c r="C44" s="33" t="s">
        <v>56</v>
      </c>
      <c r="D44" s="36">
        <v>14592</v>
      </c>
      <c r="E44" s="37">
        <f>+'[1]SOLDURI BILANT'!C144+'[1]SOLDURI BILANT'!C145+'[1]SOLDURI BILANT'!C146+'[1]SOLDURI BILANT'!C147+'[1]SOLDURI BILANT'!C148+'[1]SOLDURI BILANT'!C149</f>
        <v>7533</v>
      </c>
      <c r="I44" s="38"/>
      <c r="J44" s="38"/>
      <c r="K44" s="38"/>
      <c r="M44" s="2"/>
    </row>
    <row r="45" spans="1:13" x14ac:dyDescent="0.25">
      <c r="A45" s="43">
        <v>29</v>
      </c>
      <c r="B45" s="64" t="s">
        <v>57</v>
      </c>
      <c r="C45" s="45">
        <v>34</v>
      </c>
      <c r="D45" s="65"/>
      <c r="E45" s="47"/>
      <c r="F45" s="42"/>
      <c r="G45" s="42"/>
      <c r="I45" s="38"/>
      <c r="J45" s="38"/>
      <c r="K45" s="38"/>
      <c r="M45" s="2"/>
    </row>
    <row r="46" spans="1:13" ht="143.25" x14ac:dyDescent="0.25">
      <c r="A46" s="26">
        <v>30</v>
      </c>
      <c r="B46" s="59" t="s">
        <v>58</v>
      </c>
      <c r="C46" s="28">
        <v>35</v>
      </c>
      <c r="D46" s="60">
        <v>12233</v>
      </c>
      <c r="E46" s="61">
        <f>+'[1]SOLDURI BILANT'!C131+'[1]SOLDURI BILANT'!C143+'[1]SOLDURI BILANT'!C151+'[1]SOLDURI BILANT'!C132+'[1]SOLDURI BILANT'!C135+'[1]SOLDURI BILANT'!C137+'[1]SOLDURI BILANT'!C134</f>
        <v>12244</v>
      </c>
      <c r="I46" s="38"/>
      <c r="J46" s="38"/>
      <c r="K46" s="38"/>
      <c r="M46" s="2"/>
    </row>
    <row r="47" spans="1:13" ht="29.25" x14ac:dyDescent="0.25">
      <c r="A47" s="31">
        <v>31</v>
      </c>
      <c r="B47" s="41" t="s">
        <v>59</v>
      </c>
      <c r="C47" s="33" t="s">
        <v>60</v>
      </c>
      <c r="D47" s="36"/>
      <c r="E47" s="37">
        <f>+'[1]SOLDURI BILANT'!C139</f>
        <v>0</v>
      </c>
      <c r="I47" s="38"/>
      <c r="J47" s="38"/>
      <c r="K47" s="38"/>
      <c r="M47" s="2"/>
    </row>
    <row r="48" spans="1:13" ht="17.25" customHeight="1" x14ac:dyDescent="0.25">
      <c r="A48" s="31">
        <v>32</v>
      </c>
      <c r="B48" s="32" t="s">
        <v>61</v>
      </c>
      <c r="C48" s="33">
        <v>36</v>
      </c>
      <c r="D48" s="53"/>
      <c r="E48" s="37"/>
      <c r="F48" s="42" t="str">
        <f>IF(D46&lt;D48,"eroare"," ")</f>
        <v xml:space="preserve"> </v>
      </c>
      <c r="G48" s="42"/>
      <c r="I48" s="38"/>
      <c r="J48" s="38"/>
      <c r="K48" s="38"/>
      <c r="M48" s="2"/>
    </row>
    <row r="49" spans="1:13" ht="17.25" customHeight="1" x14ac:dyDescent="0.25">
      <c r="A49" s="31">
        <v>33</v>
      </c>
      <c r="B49" s="32" t="s">
        <v>62</v>
      </c>
      <c r="C49" s="33">
        <v>40</v>
      </c>
      <c r="D49" s="62">
        <f>D43+D44+D46+D47</f>
        <v>58496</v>
      </c>
      <c r="E49" s="63">
        <f>E43+E44+E46+E47</f>
        <v>52645</v>
      </c>
      <c r="I49" s="38"/>
      <c r="J49" s="38"/>
      <c r="K49" s="38"/>
      <c r="M49" s="2"/>
    </row>
    <row r="50" spans="1:13" ht="72.75" x14ac:dyDescent="0.25">
      <c r="A50" s="31">
        <v>34</v>
      </c>
      <c r="B50" s="40" t="s">
        <v>63</v>
      </c>
      <c r="C50" s="33">
        <v>41</v>
      </c>
      <c r="D50" s="36"/>
      <c r="E50" s="37"/>
      <c r="I50" s="38"/>
      <c r="J50" s="38"/>
      <c r="K50" s="38"/>
      <c r="M50" s="2"/>
    </row>
    <row r="51" spans="1:13" ht="30" x14ac:dyDescent="0.25">
      <c r="A51" s="31">
        <v>35</v>
      </c>
      <c r="B51" s="41" t="s">
        <v>64</v>
      </c>
      <c r="C51" s="33" t="s">
        <v>65</v>
      </c>
      <c r="D51" s="36"/>
      <c r="E51" s="37"/>
      <c r="I51" s="38"/>
      <c r="J51" s="38"/>
      <c r="K51" s="38"/>
      <c r="M51" s="2"/>
    </row>
    <row r="52" spans="1:13" ht="18.75" customHeight="1" x14ac:dyDescent="0.25">
      <c r="A52" s="31">
        <v>36</v>
      </c>
      <c r="B52" s="40" t="s">
        <v>66</v>
      </c>
      <c r="C52" s="33">
        <v>42</v>
      </c>
      <c r="D52" s="36"/>
      <c r="E52" s="37">
        <f>+'[1]SOLDURI BILANT'!C120</f>
        <v>0</v>
      </c>
      <c r="I52" s="38"/>
      <c r="J52" s="38"/>
      <c r="K52" s="38"/>
      <c r="M52" s="2"/>
    </row>
    <row r="53" spans="1:13" ht="31.5" x14ac:dyDescent="0.25">
      <c r="A53" s="31">
        <v>37</v>
      </c>
      <c r="B53" s="32" t="s">
        <v>67</v>
      </c>
      <c r="C53" s="33">
        <v>45</v>
      </c>
      <c r="D53" s="62">
        <f>D29+D40+D41+D49+D50+D52+D51</f>
        <v>164696718</v>
      </c>
      <c r="E53" s="63">
        <f>E29+E40+E41+E49+E50+E52+E51</f>
        <v>163599155</v>
      </c>
      <c r="I53" s="38"/>
      <c r="J53" s="38"/>
      <c r="K53" s="38"/>
      <c r="M53" s="2"/>
    </row>
    <row r="54" spans="1:13" x14ac:dyDescent="0.25">
      <c r="A54" s="31">
        <v>38</v>
      </c>
      <c r="B54" s="32" t="s">
        <v>68</v>
      </c>
      <c r="C54" s="33">
        <v>46</v>
      </c>
      <c r="D54" s="62">
        <f>D27+D53</f>
        <v>169155749</v>
      </c>
      <c r="E54" s="63">
        <f>E27+E53</f>
        <v>171696213</v>
      </c>
      <c r="I54" s="38"/>
      <c r="J54" s="38"/>
      <c r="M54" s="2"/>
    </row>
    <row r="55" spans="1:13" ht="15.75" customHeight="1" x14ac:dyDescent="0.25">
      <c r="A55" s="31">
        <v>39</v>
      </c>
      <c r="B55" s="32" t="s">
        <v>69</v>
      </c>
      <c r="C55" s="33">
        <v>50</v>
      </c>
      <c r="D55" s="34"/>
      <c r="E55" s="35"/>
      <c r="I55" s="38"/>
      <c r="J55" s="38"/>
      <c r="K55" s="38"/>
      <c r="M55" s="2"/>
    </row>
    <row r="56" spans="1:13" ht="31.5" x14ac:dyDescent="0.25">
      <c r="A56" s="31">
        <v>40</v>
      </c>
      <c r="B56" s="32" t="s">
        <v>70</v>
      </c>
      <c r="C56" s="33">
        <v>51</v>
      </c>
      <c r="D56" s="34"/>
      <c r="E56" s="35"/>
      <c r="I56" s="38"/>
      <c r="J56" s="38"/>
      <c r="K56" s="38"/>
      <c r="M56" s="2"/>
    </row>
    <row r="57" spans="1:13" ht="58.5" x14ac:dyDescent="0.25">
      <c r="A57" s="31">
        <v>41</v>
      </c>
      <c r="B57" s="40" t="s">
        <v>71</v>
      </c>
      <c r="C57" s="33">
        <v>52</v>
      </c>
      <c r="D57" s="36"/>
      <c r="E57" s="37">
        <f>+'[1]SOLDURI BILANT'!D92+'[1]SOLDURI BILANT'!D115</f>
        <v>0</v>
      </c>
      <c r="I57" s="38"/>
      <c r="J57" s="38"/>
      <c r="K57" s="38"/>
      <c r="M57" s="2"/>
    </row>
    <row r="58" spans="1:13" ht="29.25" x14ac:dyDescent="0.25">
      <c r="A58" s="31">
        <v>42</v>
      </c>
      <c r="B58" s="41" t="s">
        <v>72</v>
      </c>
      <c r="C58" s="54">
        <v>53</v>
      </c>
      <c r="D58" s="36"/>
      <c r="E58" s="37">
        <f>+'[1]SOLDURI BILANT'!D115</f>
        <v>0</v>
      </c>
      <c r="F58" s="42" t="str">
        <f>IF(D57&lt;D58,"eroare"," ")</f>
        <v xml:space="preserve"> </v>
      </c>
      <c r="G58" s="42"/>
      <c r="I58" s="38"/>
      <c r="J58" s="38"/>
      <c r="K58" s="38"/>
      <c r="M58" s="2"/>
    </row>
    <row r="59" spans="1:13" ht="58.5" x14ac:dyDescent="0.25">
      <c r="A59" s="31">
        <v>43</v>
      </c>
      <c r="B59" s="40" t="s">
        <v>73</v>
      </c>
      <c r="C59" s="33">
        <v>54</v>
      </c>
      <c r="D59" s="36"/>
      <c r="E59" s="37">
        <f>+'[1]SOLDURI BILANT'!D25</f>
        <v>0</v>
      </c>
      <c r="I59" s="38"/>
      <c r="J59" s="38"/>
      <c r="K59" s="38"/>
      <c r="M59" s="2"/>
    </row>
    <row r="60" spans="1:13" ht="29.25" x14ac:dyDescent="0.25">
      <c r="A60" s="31">
        <v>44</v>
      </c>
      <c r="B60" s="40" t="s">
        <v>74</v>
      </c>
      <c r="C60" s="33">
        <v>55</v>
      </c>
      <c r="D60" s="66"/>
      <c r="E60" s="67">
        <f>+'[1]SOLDURI BILANT'!D21+'[1]SOLDURI BILANT'!D22+'[1]SOLDURI BILANT'!D23</f>
        <v>28679921</v>
      </c>
      <c r="I60" s="38"/>
      <c r="J60" s="38"/>
      <c r="K60" s="38"/>
      <c r="M60" s="2"/>
    </row>
    <row r="61" spans="1:13" ht="15" customHeight="1" x14ac:dyDescent="0.25">
      <c r="A61" s="31">
        <v>45</v>
      </c>
      <c r="B61" s="32" t="s">
        <v>75</v>
      </c>
      <c r="C61" s="33">
        <v>58</v>
      </c>
      <c r="D61" s="62">
        <f>D57+D59+D60</f>
        <v>0</v>
      </c>
      <c r="E61" s="63">
        <f>E57+E59+E60</f>
        <v>28679921</v>
      </c>
      <c r="I61" s="38"/>
      <c r="J61" s="38"/>
      <c r="K61" s="38"/>
      <c r="M61" s="2"/>
    </row>
    <row r="62" spans="1:13" ht="39" customHeight="1" x14ac:dyDescent="0.25">
      <c r="A62" s="31">
        <v>46</v>
      </c>
      <c r="B62" s="32" t="s">
        <v>76</v>
      </c>
      <c r="C62" s="33">
        <v>59</v>
      </c>
      <c r="D62" s="34"/>
      <c r="E62" s="35"/>
      <c r="I62" s="38"/>
      <c r="J62" s="38"/>
      <c r="K62" s="38"/>
      <c r="M62" s="2"/>
    </row>
    <row r="63" spans="1:13" ht="86.25" x14ac:dyDescent="0.25">
      <c r="A63" s="31">
        <v>47</v>
      </c>
      <c r="B63" s="40" t="s">
        <v>77</v>
      </c>
      <c r="C63" s="33">
        <v>60</v>
      </c>
      <c r="D63" s="36">
        <v>139244328</v>
      </c>
      <c r="E63" s="37">
        <f>+'[1]SOLDURI BILANT'!D77+'[1]SOLDURI BILANT'!D78+'[1]SOLDURI BILANT'!D79+'[1]SOLDURI BILANT'!D113+'[1]SOLDURI BILANT'!D124+'[1]SOLDURI BILANT'!D84+'[1]SOLDURI BILANT'!D123</f>
        <v>142972195</v>
      </c>
      <c r="F63" s="50"/>
      <c r="G63" s="51"/>
      <c r="I63" s="38"/>
      <c r="J63" s="38"/>
      <c r="K63" s="38"/>
      <c r="M63" s="2"/>
    </row>
    <row r="64" spans="1:13" ht="30" x14ac:dyDescent="0.25">
      <c r="A64" s="43">
        <v>48</v>
      </c>
      <c r="B64" s="68" t="s">
        <v>78</v>
      </c>
      <c r="C64" s="45" t="s">
        <v>79</v>
      </c>
      <c r="D64" s="65"/>
      <c r="E64" s="47"/>
      <c r="F64" s="50"/>
      <c r="G64" s="51"/>
      <c r="I64" s="38"/>
      <c r="J64" s="38"/>
      <c r="K64" s="38"/>
      <c r="M64" s="2"/>
    </row>
    <row r="65" spans="1:13" ht="43.5" x14ac:dyDescent="0.25">
      <c r="A65" s="26">
        <v>49</v>
      </c>
      <c r="B65" s="69" t="s">
        <v>80</v>
      </c>
      <c r="C65" s="70">
        <v>61</v>
      </c>
      <c r="D65" s="60">
        <v>108756486</v>
      </c>
      <c r="E65" s="61">
        <f>+'[1]SOLDURI BILANT'!D77+'[1]SOLDURI BILANT'!D78+'[1]SOLDURI BILANT'!D79+'[1]SOLDURI BILANT'!D84+'[1]SOLDURI BILANT'!D113</f>
        <v>142972195</v>
      </c>
      <c r="F65" s="42"/>
      <c r="G65" s="42"/>
      <c r="I65" s="38"/>
      <c r="J65" s="38"/>
      <c r="K65" s="38"/>
      <c r="M65" s="2"/>
    </row>
    <row r="66" spans="1:13" x14ac:dyDescent="0.25">
      <c r="A66" s="31">
        <v>50</v>
      </c>
      <c r="B66" s="71" t="s">
        <v>81</v>
      </c>
      <c r="C66" s="72" t="s">
        <v>82</v>
      </c>
      <c r="D66" s="36"/>
      <c r="E66" s="37">
        <f>+'[1]SOLDURI BILANT'!D84</f>
        <v>0</v>
      </c>
      <c r="F66" s="42"/>
      <c r="G66" s="42"/>
      <c r="I66" s="38"/>
      <c r="J66" s="38"/>
      <c r="K66" s="38"/>
      <c r="M66" s="2"/>
    </row>
    <row r="67" spans="1:13" ht="114.75" x14ac:dyDescent="0.25">
      <c r="A67" s="31">
        <v>51</v>
      </c>
      <c r="B67" s="40" t="s">
        <v>83</v>
      </c>
      <c r="C67" s="33">
        <v>62</v>
      </c>
      <c r="D67" s="36">
        <v>392302639</v>
      </c>
      <c r="E67" s="37">
        <f>+'[1]SOLDURI BILANT'!D94+'[1]SOLDURI BILANT'!D95+'[1]SOLDURI BILANT'!D96+'[1]SOLDURI BILANT'!D97+'[1]SOLDURI BILANT'!D98+'[1]SOLDURI BILANT'!D100+'[1]SOLDURI BILANT'!D101+'[1]SOLDURI BILANT'!D102+'[1]SOLDURI BILANT'!D104+'[1]SOLDURI BILANT'!D105+'[1]SOLDURI BILANT'!D118+'[1]SOLDURI BILANT'!D103+'[1]SOLDURI BILANT'!D125+'[1]SOLDURI BILANT'!D99</f>
        <v>399804045</v>
      </c>
      <c r="I67" s="38"/>
      <c r="J67" s="38"/>
      <c r="K67" s="38"/>
      <c r="M67" s="2"/>
    </row>
    <row r="68" spans="1:13" x14ac:dyDescent="0.25">
      <c r="A68" s="31">
        <v>52</v>
      </c>
      <c r="B68" s="73" t="s">
        <v>84</v>
      </c>
      <c r="C68" s="33">
        <v>63</v>
      </c>
      <c r="D68" s="53"/>
      <c r="E68" s="37"/>
      <c r="F68" s="42" t="str">
        <f>IF(D67&lt;D68,"eroare"," ")</f>
        <v xml:space="preserve"> </v>
      </c>
      <c r="G68" s="42"/>
      <c r="I68" s="38"/>
      <c r="J68" s="38"/>
      <c r="K68" s="38"/>
      <c r="M68" s="2"/>
    </row>
    <row r="69" spans="1:13" ht="43.5" x14ac:dyDescent="0.25">
      <c r="A69" s="31">
        <v>53</v>
      </c>
      <c r="B69" s="41" t="s">
        <v>85</v>
      </c>
      <c r="C69" s="74" t="s">
        <v>86</v>
      </c>
      <c r="D69" s="36">
        <v>166451</v>
      </c>
      <c r="E69" s="37">
        <f>+'[1]SOLDURI BILANT'!D94+'[1]SOLDURI BILANT'!D95+'[1]SOLDURI BILANT'!D96+'[1]SOLDURI BILANT'!D97+'[1]SOLDURI BILANT'!D98+'[1]SOLDURI BILANT'!D100+'[1]SOLDURI BILANT'!D101+'[1]SOLDURI BILANT'!D102+'[1]SOLDURI BILANT'!D99</f>
        <v>176658</v>
      </c>
      <c r="F69" s="42" t="str">
        <f>IF(D67&lt;D69,"eroare"," ")</f>
        <v xml:space="preserve"> </v>
      </c>
      <c r="G69" s="42"/>
      <c r="I69" s="38"/>
      <c r="J69" s="38"/>
      <c r="K69" s="38"/>
      <c r="M69" s="2"/>
    </row>
    <row r="70" spans="1:13" ht="30" x14ac:dyDescent="0.25">
      <c r="A70" s="31">
        <v>54</v>
      </c>
      <c r="B70" s="41" t="s">
        <v>87</v>
      </c>
      <c r="C70" s="33">
        <v>64</v>
      </c>
      <c r="D70" s="36"/>
      <c r="E70" s="37"/>
      <c r="I70" s="38"/>
      <c r="J70" s="38"/>
      <c r="K70" s="38"/>
      <c r="M70" s="2"/>
    </row>
    <row r="71" spans="1:13" ht="159" x14ac:dyDescent="0.25">
      <c r="A71" s="31">
        <v>55</v>
      </c>
      <c r="B71" s="40" t="s">
        <v>88</v>
      </c>
      <c r="C71" s="33">
        <v>65</v>
      </c>
      <c r="D71" s="36"/>
      <c r="E71" s="37">
        <f>+'[1]SOLDURI BILANT'!D122+'[1]SOLDURI BILANT'!D110+'[1]SOLDURI BILANT'!D108</f>
        <v>0</v>
      </c>
      <c r="I71" s="38"/>
      <c r="J71" s="38"/>
      <c r="K71" s="38"/>
      <c r="M71" s="2"/>
    </row>
    <row r="72" spans="1:13" ht="44.25" x14ac:dyDescent="0.25">
      <c r="A72" s="31">
        <v>56</v>
      </c>
      <c r="B72" s="75" t="s">
        <v>89</v>
      </c>
      <c r="C72" s="33">
        <v>66</v>
      </c>
      <c r="D72" s="36"/>
      <c r="E72" s="37"/>
      <c r="F72" s="42" t="str">
        <f>IF(D71&lt;D72,"eroare"," ")</f>
        <v xml:space="preserve"> </v>
      </c>
      <c r="G72" s="42"/>
      <c r="I72" s="38"/>
      <c r="J72" s="38"/>
      <c r="K72" s="38"/>
      <c r="M72" s="2"/>
    </row>
    <row r="73" spans="1:13" ht="87" x14ac:dyDescent="0.25">
      <c r="A73" s="31">
        <v>57</v>
      </c>
      <c r="B73" s="40" t="s">
        <v>90</v>
      </c>
      <c r="C73" s="33">
        <v>70</v>
      </c>
      <c r="D73" s="36"/>
      <c r="E73" s="37"/>
      <c r="I73" s="38"/>
      <c r="J73" s="38"/>
      <c r="K73" s="38"/>
      <c r="M73" s="2"/>
    </row>
    <row r="74" spans="1:13" ht="101.25" x14ac:dyDescent="0.25">
      <c r="A74" s="31">
        <v>58</v>
      </c>
      <c r="B74" s="40" t="s">
        <v>91</v>
      </c>
      <c r="C74" s="33">
        <v>71</v>
      </c>
      <c r="D74" s="36"/>
      <c r="E74" s="37">
        <f>+'[1]SOLDURI BILANT'!C24</f>
        <v>0</v>
      </c>
      <c r="I74" s="38"/>
      <c r="J74" s="38"/>
      <c r="K74" s="38"/>
      <c r="M74" s="2"/>
    </row>
    <row r="75" spans="1:13" ht="43.5" x14ac:dyDescent="0.25">
      <c r="A75" s="31">
        <v>59</v>
      </c>
      <c r="B75" s="40" t="s">
        <v>92</v>
      </c>
      <c r="C75" s="33">
        <v>72</v>
      </c>
      <c r="D75" s="36">
        <v>283605</v>
      </c>
      <c r="E75" s="37">
        <f>+'[1]SOLDURI BILANT'!D85+'[1]SOLDURI BILANT'!D86+'[1]SOLDURI BILANT'!D88+'[1]SOLDURI BILANT'!D89+'[1]SOLDURI BILANT'!D90</f>
        <v>289537</v>
      </c>
      <c r="I75" s="38"/>
      <c r="J75" s="38"/>
      <c r="K75" s="38"/>
      <c r="M75" s="2"/>
    </row>
    <row r="76" spans="1:13" ht="58.5" x14ac:dyDescent="0.25">
      <c r="A76" s="43">
        <v>60</v>
      </c>
      <c r="B76" s="68" t="s">
        <v>93</v>
      </c>
      <c r="C76" s="45">
        <v>73</v>
      </c>
      <c r="D76" s="46"/>
      <c r="E76" s="47"/>
      <c r="F76" s="42"/>
      <c r="G76" s="42"/>
      <c r="I76" s="38"/>
      <c r="J76" s="38"/>
      <c r="K76" s="38"/>
      <c r="M76" s="2"/>
    </row>
    <row r="77" spans="1:13" ht="25.5" customHeight="1" x14ac:dyDescent="0.25">
      <c r="A77" s="26">
        <v>61</v>
      </c>
      <c r="B77" s="76" t="s">
        <v>94</v>
      </c>
      <c r="C77" s="28" t="s">
        <v>95</v>
      </c>
      <c r="D77" s="77"/>
      <c r="E77" s="61"/>
      <c r="F77" s="42" t="str">
        <f>IF(D76&lt;D77,"eroare"," ")</f>
        <v xml:space="preserve"> </v>
      </c>
      <c r="G77" s="42"/>
      <c r="I77" s="38"/>
      <c r="J77" s="38"/>
      <c r="K77" s="38"/>
      <c r="M77" s="2"/>
    </row>
    <row r="78" spans="1:13" ht="16.5" customHeight="1" x14ac:dyDescent="0.25">
      <c r="A78" s="31">
        <v>62</v>
      </c>
      <c r="B78" s="40" t="s">
        <v>96</v>
      </c>
      <c r="C78" s="33">
        <v>74</v>
      </c>
      <c r="D78" s="36"/>
      <c r="E78" s="37">
        <f>+'[1]SOLDURI BILANT'!D121</f>
        <v>0</v>
      </c>
      <c r="I78" s="38"/>
      <c r="J78" s="38"/>
      <c r="K78" s="38"/>
      <c r="M78" s="2"/>
    </row>
    <row r="79" spans="1:13" ht="29.25" x14ac:dyDescent="0.25">
      <c r="A79" s="31">
        <v>63</v>
      </c>
      <c r="B79" s="40" t="s">
        <v>97</v>
      </c>
      <c r="C79" s="33">
        <v>75</v>
      </c>
      <c r="D79" s="53"/>
      <c r="E79" s="37">
        <f>+'[1]SOLDURI BILANT'!D18+'[1]SOLDURI BILANT'!D19+'[1]SOLDURI BILANT'!D20</f>
        <v>0</v>
      </c>
      <c r="I79" s="38"/>
      <c r="J79" s="38"/>
      <c r="K79" s="38"/>
      <c r="M79" s="2"/>
    </row>
    <row r="80" spans="1:13" ht="32.25" customHeight="1" x14ac:dyDescent="0.25">
      <c r="A80" s="31">
        <v>64</v>
      </c>
      <c r="B80" s="32" t="s">
        <v>98</v>
      </c>
      <c r="C80" s="33">
        <v>78</v>
      </c>
      <c r="D80" s="62">
        <f>D63+D67+D71+D73+D74+D75+D76+D78+D79</f>
        <v>531830572</v>
      </c>
      <c r="E80" s="63">
        <f>E63+E67+E71+E73+E74+E75+E76+E78+E79</f>
        <v>543065777</v>
      </c>
      <c r="I80" s="38"/>
      <c r="J80" s="38"/>
      <c r="K80" s="38"/>
      <c r="M80" s="2"/>
    </row>
    <row r="81" spans="1:13" ht="17.25" customHeight="1" x14ac:dyDescent="0.25">
      <c r="A81" s="31">
        <v>65</v>
      </c>
      <c r="B81" s="32" t="s">
        <v>99</v>
      </c>
      <c r="C81" s="33">
        <v>79</v>
      </c>
      <c r="D81" s="62">
        <f>D61+D80</f>
        <v>531830572</v>
      </c>
      <c r="E81" s="63">
        <f>E61+E80</f>
        <v>571745698</v>
      </c>
      <c r="I81" s="38"/>
      <c r="J81" s="38"/>
      <c r="K81" s="38"/>
      <c r="M81" s="2"/>
    </row>
    <row r="82" spans="1:13" ht="46.5" customHeight="1" x14ac:dyDescent="0.25">
      <c r="A82" s="31">
        <v>66</v>
      </c>
      <c r="B82" s="32" t="s">
        <v>100</v>
      </c>
      <c r="C82" s="33">
        <v>80</v>
      </c>
      <c r="D82" s="78">
        <f>D54-D81</f>
        <v>-362674823</v>
      </c>
      <c r="E82" s="79">
        <f>E54-E81</f>
        <v>-400049485</v>
      </c>
      <c r="I82" s="38"/>
      <c r="J82" s="38"/>
      <c r="K82" s="38"/>
      <c r="M82" s="2"/>
    </row>
    <row r="83" spans="1:13" ht="15.75" customHeight="1" x14ac:dyDescent="0.25">
      <c r="A83" s="31">
        <v>67</v>
      </c>
      <c r="B83" s="32" t="s">
        <v>101</v>
      </c>
      <c r="C83" s="33">
        <v>83</v>
      </c>
      <c r="D83" s="80"/>
      <c r="E83" s="81"/>
      <c r="I83" s="38"/>
      <c r="J83" s="38"/>
      <c r="K83" s="38"/>
      <c r="M83" s="2"/>
    </row>
    <row r="84" spans="1:13" ht="72" customHeight="1" x14ac:dyDescent="0.25">
      <c r="A84" s="31">
        <v>68</v>
      </c>
      <c r="B84" s="40" t="s">
        <v>102</v>
      </c>
      <c r="C84" s="33">
        <v>84</v>
      </c>
      <c r="D84" s="36">
        <v>2190967</v>
      </c>
      <c r="E84" s="37">
        <f>+'[1]SOLDURI BILANT'!D7+'[1]SOLDURI BILANT'!D8+'[1]SOLDURI BILANT'!D9+'[1]SOLDURI BILANT'!D10+'[1]SOLDURI BILANT'!D11+'[1]SOLDURI BILANT'!D12+'[1]SOLDURI BILANT'!D13+'[1]SOLDURI BILANT'!C17+'[1]SOLDURI BILANT'!D14</f>
        <v>4657405</v>
      </c>
      <c r="I84" s="38"/>
      <c r="J84" s="38"/>
      <c r="K84" s="38"/>
      <c r="M84" s="2"/>
    </row>
    <row r="85" spans="1:13" ht="30" customHeight="1" x14ac:dyDescent="0.25">
      <c r="A85" s="31">
        <v>69</v>
      </c>
      <c r="B85" s="40" t="s">
        <v>103</v>
      </c>
      <c r="C85" s="33">
        <v>85</v>
      </c>
      <c r="D85" s="36"/>
      <c r="E85" s="37">
        <f>+'[1]SOLDURI BILANT'!D15</f>
        <v>960739</v>
      </c>
      <c r="I85" s="38"/>
      <c r="J85" s="38"/>
      <c r="K85" s="38"/>
      <c r="M85" s="2"/>
    </row>
    <row r="86" spans="1:13" ht="30" customHeight="1" x14ac:dyDescent="0.25">
      <c r="A86" s="31">
        <v>70</v>
      </c>
      <c r="B86" s="40" t="s">
        <v>104</v>
      </c>
      <c r="C86" s="33">
        <v>86</v>
      </c>
      <c r="D86" s="36">
        <v>63109481</v>
      </c>
      <c r="E86" s="37">
        <f>+'[1]SOLDURI BILANT'!C15</f>
        <v>0</v>
      </c>
      <c r="I86" s="38"/>
      <c r="J86" s="38"/>
      <c r="K86" s="38"/>
      <c r="M86" s="2"/>
    </row>
    <row r="87" spans="1:13" ht="30" customHeight="1" x14ac:dyDescent="0.25">
      <c r="A87" s="31">
        <v>71</v>
      </c>
      <c r="B87" s="40" t="s">
        <v>105</v>
      </c>
      <c r="C87" s="33">
        <v>87</v>
      </c>
      <c r="D87" s="36"/>
      <c r="E87" s="37">
        <f>+'[1]SOLDURI BILANT'!D16</f>
        <v>0</v>
      </c>
      <c r="G87" s="39"/>
      <c r="I87" s="38"/>
      <c r="J87" s="38"/>
      <c r="K87" s="38"/>
      <c r="M87" s="2"/>
    </row>
    <row r="88" spans="1:13" ht="29.25" x14ac:dyDescent="0.25">
      <c r="A88" s="31">
        <v>72</v>
      </c>
      <c r="B88" s="40" t="s">
        <v>106</v>
      </c>
      <c r="C88" s="33">
        <v>88</v>
      </c>
      <c r="D88" s="36">
        <v>301756309</v>
      </c>
      <c r="E88" s="37">
        <f>+'[1]SOLDURI BILANT'!C16</f>
        <v>405667629</v>
      </c>
      <c r="I88" s="38"/>
      <c r="J88" s="38"/>
      <c r="K88" s="38"/>
      <c r="M88" s="2"/>
    </row>
    <row r="89" spans="1:13" ht="36" customHeight="1" x14ac:dyDescent="0.25">
      <c r="A89" s="43">
        <v>73</v>
      </c>
      <c r="B89" s="64" t="s">
        <v>107</v>
      </c>
      <c r="C89" s="45">
        <v>90</v>
      </c>
      <c r="D89" s="82">
        <f>D84+D85-D86+D87-D88</f>
        <v>-362674823</v>
      </c>
      <c r="E89" s="83">
        <f>E84+E85-E86+E87-E88</f>
        <v>-400049485</v>
      </c>
      <c r="I89" s="38"/>
      <c r="J89" s="38"/>
      <c r="K89" s="38"/>
      <c r="M89" s="2"/>
    </row>
    <row r="90" spans="1:13" ht="18" customHeight="1" x14ac:dyDescent="0.25">
      <c r="A90" s="15"/>
      <c r="B90" s="84" t="s">
        <v>108</v>
      </c>
      <c r="C90" s="85"/>
      <c r="D90" s="42" t="str">
        <f>IF(D82&lt;&gt;D89,"eroare"," ")</f>
        <v xml:space="preserve"> </v>
      </c>
      <c r="E90" s="42" t="str">
        <f>IF(E82&lt;&gt;E89,"eroare"," ")</f>
        <v xml:space="preserve"> </v>
      </c>
    </row>
    <row r="91" spans="1:13" ht="15.75" customHeight="1" x14ac:dyDescent="0.25">
      <c r="B91" s="86" t="s">
        <v>109</v>
      </c>
      <c r="C91"/>
      <c r="E91"/>
    </row>
    <row r="92" spans="1:13" ht="15.75" customHeight="1" x14ac:dyDescent="0.25">
      <c r="B92" s="86"/>
      <c r="C92"/>
      <c r="D92" s="2"/>
      <c r="E92"/>
    </row>
    <row r="93" spans="1:13" ht="15.75" customHeight="1" x14ac:dyDescent="0.25">
      <c r="B93" s="86"/>
      <c r="C93"/>
      <c r="E93"/>
    </row>
    <row r="94" spans="1:13" ht="15.75" customHeight="1" x14ac:dyDescent="0.25">
      <c r="B94" s="87" t="s">
        <v>110</v>
      </c>
      <c r="C94"/>
      <c r="D94" s="106" t="s">
        <v>111</v>
      </c>
      <c r="E94" s="106"/>
    </row>
    <row r="95" spans="1:13" ht="15.75" customHeight="1" x14ac:dyDescent="0.25">
      <c r="D95" s="88"/>
      <c r="E95" s="89"/>
    </row>
    <row r="96" spans="1:13" ht="15.75" customHeight="1" x14ac:dyDescent="0.25">
      <c r="B96" s="90" t="s">
        <v>112</v>
      </c>
      <c r="C96" s="91"/>
      <c r="D96" s="107" t="s">
        <v>113</v>
      </c>
      <c r="E96" s="107"/>
    </row>
    <row r="97" spans="1:12" ht="15" customHeight="1" x14ac:dyDescent="0.25">
      <c r="A97" s="12"/>
      <c r="B97" s="92"/>
      <c r="C97" s="93"/>
      <c r="D97" s="94"/>
      <c r="E97" s="95"/>
      <c r="F97" s="12"/>
      <c r="G97" s="12"/>
      <c r="H97"/>
      <c r="L97"/>
    </row>
    <row r="98" spans="1:12" ht="15.75" customHeight="1" x14ac:dyDescent="0.25">
      <c r="A98" s="12"/>
      <c r="B98" s="94"/>
      <c r="C98" s="93"/>
      <c r="D98" s="94"/>
      <c r="E98" s="95"/>
      <c r="F98" s="12"/>
      <c r="G98" s="12"/>
      <c r="H98"/>
      <c r="L98"/>
    </row>
    <row r="99" spans="1:12" ht="15.75" customHeight="1" x14ac:dyDescent="0.25">
      <c r="A99" s="12"/>
      <c r="B99" s="96"/>
      <c r="C99" s="93"/>
      <c r="D99" s="108"/>
      <c r="E99" s="108"/>
      <c r="F99" s="12"/>
      <c r="G99" s="12"/>
      <c r="H99"/>
      <c r="L99"/>
    </row>
    <row r="100" spans="1:12" ht="15" customHeight="1" x14ac:dyDescent="0.25">
      <c r="A100" s="12"/>
      <c r="B100" s="97"/>
      <c r="C100" s="98"/>
      <c r="D100" s="99"/>
      <c r="E100" s="100"/>
      <c r="F100" s="12"/>
      <c r="G100" s="12"/>
      <c r="H100"/>
      <c r="L100"/>
    </row>
    <row r="101" spans="1:12" ht="14.25" customHeight="1" x14ac:dyDescent="0.25">
      <c r="A101" s="12"/>
      <c r="B101" s="101"/>
      <c r="C101" s="98"/>
      <c r="D101" s="108"/>
      <c r="E101" s="108"/>
      <c r="F101" s="12"/>
      <c r="G101" s="12"/>
      <c r="H101"/>
      <c r="L101"/>
    </row>
    <row r="102" spans="1:12" ht="15.75" customHeight="1" x14ac:dyDescent="0.25">
      <c r="A102" s="12"/>
      <c r="B102" s="102"/>
      <c r="C102" s="98"/>
      <c r="D102" s="102"/>
      <c r="E102" s="95"/>
      <c r="F102" s="12"/>
      <c r="G102" s="12"/>
      <c r="H102"/>
      <c r="L102"/>
    </row>
    <row r="103" spans="1:12" ht="15.75" customHeight="1" x14ac:dyDescent="0.25">
      <c r="A103" s="12"/>
      <c r="B103" s="102"/>
      <c r="C103" s="103"/>
      <c r="D103" s="102"/>
      <c r="E103" s="95"/>
      <c r="F103" s="12"/>
      <c r="G103" s="12"/>
      <c r="H103"/>
      <c r="L103"/>
    </row>
    <row r="104" spans="1:12" ht="15" customHeight="1" x14ac:dyDescent="0.25">
      <c r="A104" s="12"/>
      <c r="B104" s="94"/>
      <c r="C104" s="93"/>
      <c r="D104" s="94"/>
      <c r="E104" s="95"/>
      <c r="F104" s="12"/>
      <c r="G104" s="12"/>
      <c r="H104"/>
      <c r="L104"/>
    </row>
    <row r="105" spans="1:12" ht="15.75" customHeight="1" x14ac:dyDescent="0.25">
      <c r="A105" s="12"/>
      <c r="B105" s="94"/>
      <c r="C105" s="93"/>
      <c r="D105" s="94"/>
      <c r="E105" s="95"/>
      <c r="F105" s="12"/>
      <c r="G105" s="12"/>
      <c r="H105"/>
      <c r="L105"/>
    </row>
    <row r="106" spans="1:12" ht="15.75" customHeight="1" x14ac:dyDescent="0.25">
      <c r="A106" s="12"/>
      <c r="B106" s="94"/>
      <c r="C106" s="93"/>
      <c r="D106" s="94"/>
      <c r="E106" s="95"/>
      <c r="F106" s="12"/>
      <c r="G106" s="12"/>
      <c r="H106"/>
      <c r="L106"/>
    </row>
    <row r="107" spans="1:12" ht="15.75" customHeight="1" x14ac:dyDescent="0.25">
      <c r="A107" s="12"/>
      <c r="B107" s="94"/>
      <c r="C107" s="93"/>
      <c r="D107" s="94"/>
      <c r="E107" s="95"/>
      <c r="F107" s="12"/>
      <c r="G107" s="12"/>
      <c r="H107"/>
      <c r="L107"/>
    </row>
    <row r="108" spans="1:12" ht="15.75" customHeight="1" x14ac:dyDescent="0.25">
      <c r="A108" s="12"/>
      <c r="B108" s="94"/>
      <c r="C108" s="93"/>
      <c r="D108" s="94"/>
      <c r="E108" s="95"/>
      <c r="F108" s="12"/>
      <c r="G108" s="12"/>
      <c r="H108"/>
      <c r="L108"/>
    </row>
    <row r="109" spans="1:12" ht="15.75" customHeight="1" x14ac:dyDescent="0.25">
      <c r="A109" s="12"/>
      <c r="B109" s="94"/>
      <c r="C109" s="93"/>
      <c r="D109" s="94"/>
      <c r="E109" s="95"/>
      <c r="F109" s="12"/>
      <c r="G109" s="12"/>
      <c r="H109"/>
      <c r="L109"/>
    </row>
    <row r="110" spans="1:12" ht="15" x14ac:dyDescent="0.25">
      <c r="A110" s="12"/>
      <c r="B110" s="94"/>
      <c r="C110" s="93"/>
      <c r="D110" s="94"/>
      <c r="E110" s="95"/>
      <c r="F110" s="12"/>
      <c r="G110" s="12"/>
      <c r="H110"/>
      <c r="L110"/>
    </row>
    <row r="111" spans="1:12" ht="15" x14ac:dyDescent="0.25">
      <c r="A111" s="12"/>
      <c r="B111" s="94"/>
      <c r="C111" s="93"/>
      <c r="D111" s="94"/>
      <c r="E111" s="95"/>
      <c r="F111" s="12"/>
      <c r="G111" s="12"/>
      <c r="H111"/>
      <c r="L111"/>
    </row>
    <row r="112" spans="1:12" x14ac:dyDescent="0.25">
      <c r="B112" s="12"/>
      <c r="C112" s="4"/>
      <c r="D112" s="12"/>
      <c r="E112" s="104"/>
      <c r="F112" s="105"/>
      <c r="G112" s="105"/>
      <c r="H112"/>
      <c r="L112"/>
    </row>
    <row r="113" spans="2:7" customFormat="1" x14ac:dyDescent="0.25">
      <c r="B113" s="12"/>
      <c r="C113" s="4"/>
      <c r="D113" s="12"/>
      <c r="E113" s="104"/>
      <c r="F113" s="105"/>
      <c r="G113" s="105"/>
    </row>
    <row r="114" spans="2:7" customFormat="1" x14ac:dyDescent="0.25">
      <c r="B114" s="12"/>
      <c r="C114" s="4"/>
      <c r="D114" s="12"/>
      <c r="E114" s="104"/>
      <c r="F114" s="105"/>
      <c r="G114" s="105"/>
    </row>
    <row r="115" spans="2:7" customFormat="1" x14ac:dyDescent="0.25">
      <c r="C115" s="5"/>
      <c r="E115" s="3"/>
      <c r="F115" s="1"/>
      <c r="G115" s="1"/>
    </row>
    <row r="116" spans="2:7" customFormat="1" x14ac:dyDescent="0.25">
      <c r="C116" s="5"/>
      <c r="E116" s="3"/>
      <c r="F116" s="1"/>
      <c r="G116" s="1"/>
    </row>
    <row r="117" spans="2:7" customFormat="1" x14ac:dyDescent="0.25">
      <c r="C117" s="5"/>
      <c r="E117" s="3"/>
      <c r="F117" s="1"/>
      <c r="G117" s="1"/>
    </row>
    <row r="118" spans="2:7" customFormat="1" x14ac:dyDescent="0.25">
      <c r="C118" s="5"/>
      <c r="E118" s="3"/>
      <c r="F118" s="1"/>
      <c r="G118" s="1"/>
    </row>
    <row r="119" spans="2:7" customFormat="1" x14ac:dyDescent="0.25">
      <c r="C119" s="5"/>
      <c r="E119" s="3"/>
      <c r="F119" s="1"/>
      <c r="G119" s="1"/>
    </row>
    <row r="120" spans="2:7" customFormat="1" x14ac:dyDescent="0.25">
      <c r="C120" s="5"/>
      <c r="E120" s="3"/>
      <c r="F120" s="1"/>
      <c r="G120" s="1"/>
    </row>
    <row r="121" spans="2:7" customFormat="1" x14ac:dyDescent="0.25">
      <c r="C121" s="5"/>
      <c r="E121" s="3"/>
      <c r="F121" s="1"/>
      <c r="G121" s="1"/>
    </row>
    <row r="122" spans="2:7" customFormat="1" x14ac:dyDescent="0.25">
      <c r="C122" s="5"/>
      <c r="E122" s="3"/>
      <c r="F122" s="1"/>
      <c r="G122" s="1"/>
    </row>
    <row r="123" spans="2:7" customFormat="1" x14ac:dyDescent="0.25">
      <c r="C123" s="5"/>
      <c r="E123" s="3"/>
      <c r="F123" s="1"/>
      <c r="G123" s="1"/>
    </row>
    <row r="124" spans="2:7" customFormat="1" x14ac:dyDescent="0.25">
      <c r="C124" s="5"/>
      <c r="E124" s="3"/>
      <c r="F124" s="1"/>
      <c r="G124" s="1"/>
    </row>
    <row r="125" spans="2:7" customFormat="1" x14ac:dyDescent="0.25">
      <c r="C125" s="5"/>
      <c r="E125" s="3"/>
      <c r="F125" s="1"/>
      <c r="G125" s="1"/>
    </row>
    <row r="126" spans="2:7" customFormat="1" x14ac:dyDescent="0.25">
      <c r="C126" s="5"/>
      <c r="E126" s="3"/>
      <c r="F126" s="1"/>
      <c r="G126" s="1"/>
    </row>
    <row r="127" spans="2:7" customFormat="1" x14ac:dyDescent="0.25">
      <c r="C127" s="5"/>
      <c r="E127" s="3"/>
      <c r="F127" s="1"/>
      <c r="G127" s="1"/>
    </row>
    <row r="128" spans="2:7" customFormat="1" x14ac:dyDescent="0.25">
      <c r="C128" s="5"/>
      <c r="E128" s="3"/>
      <c r="F128" s="1"/>
      <c r="G128" s="1"/>
    </row>
    <row r="129" customFormat="1" ht="15" x14ac:dyDescent="0.25"/>
    <row r="130" customFormat="1" ht="15" x14ac:dyDescent="0.25"/>
    <row r="131" customFormat="1" ht="15" x14ac:dyDescent="0.25"/>
    <row r="132" customFormat="1" ht="15" x14ac:dyDescent="0.25"/>
    <row r="133" customFormat="1" ht="15" x14ac:dyDescent="0.25"/>
    <row r="134" customFormat="1" ht="15" x14ac:dyDescent="0.25"/>
    <row r="135" customFormat="1" ht="15" x14ac:dyDescent="0.25"/>
    <row r="136" customFormat="1" ht="15" x14ac:dyDescent="0.25"/>
    <row r="137" customFormat="1" ht="15" x14ac:dyDescent="0.25"/>
    <row r="138" customFormat="1" ht="15" x14ac:dyDescent="0.25"/>
    <row r="139" customFormat="1" ht="15" x14ac:dyDescent="0.25"/>
    <row r="140" customFormat="1" ht="15" x14ac:dyDescent="0.25"/>
    <row r="141" customFormat="1" ht="15" x14ac:dyDescent="0.25"/>
    <row r="142" customFormat="1" ht="15" x14ac:dyDescent="0.25"/>
    <row r="143" customFormat="1" ht="15" x14ac:dyDescent="0.25"/>
    <row r="144" customFormat="1" ht="15" x14ac:dyDescent="0.25"/>
    <row r="145" customFormat="1" ht="15" x14ac:dyDescent="0.25"/>
    <row r="146" customFormat="1" ht="15" x14ac:dyDescent="0.25"/>
    <row r="147" customFormat="1" ht="15" x14ac:dyDescent="0.25"/>
    <row r="148" customFormat="1" ht="15" x14ac:dyDescent="0.25"/>
    <row r="149" customFormat="1" ht="15" x14ac:dyDescent="0.25"/>
    <row r="150" customFormat="1" ht="15" x14ac:dyDescent="0.25"/>
    <row r="151" customFormat="1" ht="15" x14ac:dyDescent="0.25"/>
    <row r="152" customFormat="1" ht="15" x14ac:dyDescent="0.25"/>
    <row r="153" customFormat="1" ht="15" x14ac:dyDescent="0.25"/>
    <row r="154" customFormat="1" ht="15" x14ac:dyDescent="0.25"/>
    <row r="155" customFormat="1" ht="15" x14ac:dyDescent="0.25"/>
    <row r="156" customFormat="1" ht="15" x14ac:dyDescent="0.25"/>
    <row r="157" customFormat="1" ht="15" x14ac:dyDescent="0.25"/>
    <row r="158" customFormat="1" ht="15" x14ac:dyDescent="0.25"/>
    <row r="159" customFormat="1" ht="15" x14ac:dyDescent="0.25"/>
    <row r="160" customFormat="1" ht="15" x14ac:dyDescent="0.25"/>
    <row r="161" customFormat="1" ht="15" x14ac:dyDescent="0.25"/>
    <row r="162" customFormat="1" ht="15" x14ac:dyDescent="0.25"/>
    <row r="163" customFormat="1" ht="15" x14ac:dyDescent="0.25"/>
    <row r="164" customFormat="1" ht="15" x14ac:dyDescent="0.25"/>
    <row r="165" customFormat="1" ht="15" x14ac:dyDescent="0.25"/>
    <row r="166" customFormat="1" ht="15" x14ac:dyDescent="0.25"/>
    <row r="167" customFormat="1" ht="15" x14ac:dyDescent="0.25"/>
    <row r="168" customFormat="1" ht="15" x14ac:dyDescent="0.25"/>
    <row r="169" customFormat="1" ht="15" x14ac:dyDescent="0.25"/>
    <row r="170" customFormat="1" ht="15" x14ac:dyDescent="0.25"/>
    <row r="171" customFormat="1" ht="15" x14ac:dyDescent="0.25"/>
    <row r="172" customFormat="1" ht="15" x14ac:dyDescent="0.25"/>
    <row r="173" customFormat="1" ht="15" x14ac:dyDescent="0.25"/>
    <row r="174" customFormat="1" ht="15" x14ac:dyDescent="0.25"/>
    <row r="175" customFormat="1" ht="15" x14ac:dyDescent="0.25"/>
    <row r="176" customFormat="1" ht="15" x14ac:dyDescent="0.25"/>
    <row r="177" customFormat="1" ht="15" x14ac:dyDescent="0.25"/>
    <row r="178" customFormat="1" ht="15" x14ac:dyDescent="0.25"/>
    <row r="179" customFormat="1" ht="15" x14ac:dyDescent="0.25"/>
    <row r="180" customFormat="1" ht="15" x14ac:dyDescent="0.25"/>
    <row r="181" customFormat="1" ht="15" x14ac:dyDescent="0.25"/>
    <row r="182" customFormat="1" ht="15" x14ac:dyDescent="0.25"/>
    <row r="183" customFormat="1" ht="15" x14ac:dyDescent="0.25"/>
    <row r="184" customFormat="1" ht="15" x14ac:dyDescent="0.25"/>
    <row r="185" customFormat="1" ht="15" x14ac:dyDescent="0.25"/>
    <row r="186" customFormat="1" ht="15" x14ac:dyDescent="0.25"/>
    <row r="187" customFormat="1" ht="15" x14ac:dyDescent="0.25"/>
    <row r="188" customFormat="1" ht="15" x14ac:dyDescent="0.25"/>
    <row r="189" customFormat="1" ht="15" x14ac:dyDescent="0.25"/>
    <row r="190" customFormat="1" ht="15" x14ac:dyDescent="0.25"/>
    <row r="191" customFormat="1" ht="15" x14ac:dyDescent="0.25"/>
    <row r="192" customFormat="1" ht="15" x14ac:dyDescent="0.25"/>
    <row r="193" customFormat="1" ht="15" x14ac:dyDescent="0.25"/>
    <row r="194" customFormat="1" ht="15" x14ac:dyDescent="0.25"/>
    <row r="195" customFormat="1" ht="15" x14ac:dyDescent="0.25"/>
    <row r="196" customFormat="1" ht="15" x14ac:dyDescent="0.25"/>
    <row r="197" customFormat="1" ht="15" x14ac:dyDescent="0.25"/>
    <row r="198" customFormat="1" ht="15" x14ac:dyDescent="0.25"/>
    <row r="199" customFormat="1" ht="15" x14ac:dyDescent="0.25"/>
    <row r="200" customFormat="1" ht="15" x14ac:dyDescent="0.25"/>
    <row r="201" customFormat="1" ht="15" x14ac:dyDescent="0.25"/>
    <row r="202" customFormat="1" ht="15" x14ac:dyDescent="0.25"/>
    <row r="203" customFormat="1" ht="15" x14ac:dyDescent="0.25"/>
    <row r="204" customFormat="1" ht="15" x14ac:dyDescent="0.25"/>
    <row r="205" customFormat="1" ht="15" x14ac:dyDescent="0.25"/>
    <row r="206" customFormat="1" ht="15" x14ac:dyDescent="0.25"/>
    <row r="207" customFormat="1" ht="15" x14ac:dyDescent="0.25"/>
    <row r="208" customFormat="1" ht="15" x14ac:dyDescent="0.25"/>
    <row r="209" customFormat="1" ht="15" x14ac:dyDescent="0.25"/>
    <row r="210" customFormat="1" ht="15" x14ac:dyDescent="0.25"/>
    <row r="211" customFormat="1" ht="15" x14ac:dyDescent="0.25"/>
    <row r="212" customFormat="1" ht="15" x14ac:dyDescent="0.25"/>
    <row r="213" customFormat="1" ht="15" x14ac:dyDescent="0.25"/>
    <row r="214" customFormat="1" ht="15" x14ac:dyDescent="0.25"/>
    <row r="215" customFormat="1" ht="15" x14ac:dyDescent="0.25"/>
    <row r="216" customFormat="1" ht="15" x14ac:dyDescent="0.25"/>
    <row r="217" customFormat="1" ht="15" x14ac:dyDescent="0.25"/>
    <row r="218" customFormat="1" ht="15" x14ac:dyDescent="0.25"/>
    <row r="219" customFormat="1" ht="15" x14ac:dyDescent="0.25"/>
    <row r="220" customFormat="1" ht="15" x14ac:dyDescent="0.25"/>
    <row r="221" customFormat="1" ht="15" x14ac:dyDescent="0.25"/>
    <row r="222" customFormat="1" ht="15" x14ac:dyDescent="0.25"/>
    <row r="223" customFormat="1" ht="15" x14ac:dyDescent="0.25"/>
    <row r="224" customFormat="1" ht="15" x14ac:dyDescent="0.25"/>
    <row r="225" customFormat="1" ht="15" x14ac:dyDescent="0.25"/>
    <row r="226" customFormat="1" ht="15" x14ac:dyDescent="0.25"/>
    <row r="227" customFormat="1" ht="15" x14ac:dyDescent="0.25"/>
    <row r="228" customFormat="1" ht="15" x14ac:dyDescent="0.25"/>
    <row r="229" customFormat="1" ht="15" x14ac:dyDescent="0.25"/>
    <row r="230" customFormat="1" ht="15" x14ac:dyDescent="0.25"/>
    <row r="231" customFormat="1" ht="15" x14ac:dyDescent="0.25"/>
    <row r="232" customFormat="1" ht="15" x14ac:dyDescent="0.25"/>
    <row r="233" customFormat="1" ht="15" x14ac:dyDescent="0.25"/>
    <row r="234" customFormat="1" ht="15" x14ac:dyDescent="0.25"/>
    <row r="235" customFormat="1" ht="15" x14ac:dyDescent="0.25"/>
    <row r="236" customFormat="1" ht="15" x14ac:dyDescent="0.25"/>
    <row r="237" customFormat="1" ht="15" x14ac:dyDescent="0.25"/>
    <row r="238" customFormat="1" ht="15" x14ac:dyDescent="0.25"/>
    <row r="239" customFormat="1" ht="15" x14ac:dyDescent="0.25"/>
    <row r="240" customFormat="1" ht="15" x14ac:dyDescent="0.25"/>
    <row r="241" customFormat="1" ht="15" x14ac:dyDescent="0.25"/>
    <row r="242" customFormat="1" ht="15" x14ac:dyDescent="0.25"/>
    <row r="243" customFormat="1" ht="15" x14ac:dyDescent="0.25"/>
    <row r="244" customFormat="1" ht="15" x14ac:dyDescent="0.25"/>
    <row r="245" customFormat="1" ht="15" x14ac:dyDescent="0.25"/>
    <row r="246" customFormat="1" ht="15" x14ac:dyDescent="0.25"/>
    <row r="247" customFormat="1" ht="15" x14ac:dyDescent="0.25"/>
    <row r="248" customFormat="1" ht="15" x14ac:dyDescent="0.25"/>
    <row r="249" customFormat="1" ht="15" x14ac:dyDescent="0.25"/>
    <row r="250" customFormat="1" ht="15" x14ac:dyDescent="0.25"/>
    <row r="251" customFormat="1" ht="15" x14ac:dyDescent="0.25"/>
    <row r="252" customFormat="1" ht="15" x14ac:dyDescent="0.25"/>
    <row r="253" customFormat="1" ht="15" x14ac:dyDescent="0.25"/>
    <row r="254" customFormat="1" ht="15" x14ac:dyDescent="0.25"/>
    <row r="255" customFormat="1" ht="15" x14ac:dyDescent="0.25"/>
    <row r="256" customFormat="1" ht="15" x14ac:dyDescent="0.25"/>
    <row r="257" customFormat="1" ht="15" x14ac:dyDescent="0.25"/>
    <row r="258" customFormat="1" ht="15" x14ac:dyDescent="0.25"/>
    <row r="259" customFormat="1" ht="15" x14ac:dyDescent="0.25"/>
    <row r="260" customFormat="1" ht="15" x14ac:dyDescent="0.25"/>
    <row r="261" customFormat="1" ht="15" x14ac:dyDescent="0.25"/>
    <row r="262" customFormat="1" ht="15" x14ac:dyDescent="0.25"/>
    <row r="263" customFormat="1" ht="15" x14ac:dyDescent="0.25"/>
    <row r="264" customFormat="1" ht="15" x14ac:dyDescent="0.25"/>
    <row r="265" customFormat="1" ht="15" x14ac:dyDescent="0.25"/>
    <row r="266" customFormat="1" ht="15" x14ac:dyDescent="0.25"/>
    <row r="267" customFormat="1" ht="15" x14ac:dyDescent="0.25"/>
    <row r="268" customFormat="1" ht="15" x14ac:dyDescent="0.25"/>
    <row r="269" customFormat="1" ht="15" x14ac:dyDescent="0.25"/>
    <row r="270" customFormat="1" ht="15" x14ac:dyDescent="0.25"/>
    <row r="271" customFormat="1" ht="15" x14ac:dyDescent="0.25"/>
    <row r="272" customFormat="1" ht="15" x14ac:dyDescent="0.25"/>
    <row r="273" customFormat="1" ht="15" x14ac:dyDescent="0.25"/>
    <row r="274" customFormat="1" ht="15" x14ac:dyDescent="0.25"/>
    <row r="275" customFormat="1" ht="15" x14ac:dyDescent="0.25"/>
    <row r="276" customFormat="1" ht="15" x14ac:dyDescent="0.25"/>
    <row r="277" customFormat="1" ht="15" x14ac:dyDescent="0.25"/>
    <row r="278" customFormat="1" ht="15" x14ac:dyDescent="0.25"/>
    <row r="279" customFormat="1" ht="15" x14ac:dyDescent="0.25"/>
    <row r="280" customFormat="1" ht="15" x14ac:dyDescent="0.25"/>
    <row r="281" customFormat="1" ht="15" x14ac:dyDescent="0.25"/>
    <row r="282" customFormat="1" ht="15" x14ac:dyDescent="0.25"/>
    <row r="283" customFormat="1" ht="15" x14ac:dyDescent="0.25"/>
    <row r="284" customFormat="1" ht="15" x14ac:dyDescent="0.25"/>
    <row r="285" customFormat="1" ht="15" x14ac:dyDescent="0.25"/>
    <row r="286" customFormat="1" ht="15" x14ac:dyDescent="0.25"/>
    <row r="287" customFormat="1" ht="15" x14ac:dyDescent="0.25"/>
    <row r="288" customFormat="1" ht="15" x14ac:dyDescent="0.25"/>
    <row r="289" customFormat="1" ht="15" x14ac:dyDescent="0.25"/>
    <row r="290" customFormat="1" ht="15" x14ac:dyDescent="0.25"/>
    <row r="291" customFormat="1" ht="15" x14ac:dyDescent="0.25"/>
    <row r="292" customFormat="1" ht="15" x14ac:dyDescent="0.25"/>
    <row r="293" customFormat="1" ht="15" x14ac:dyDescent="0.25"/>
    <row r="294" customFormat="1" ht="15" x14ac:dyDescent="0.25"/>
    <row r="295" customFormat="1" ht="15" x14ac:dyDescent="0.25"/>
    <row r="296" customFormat="1" ht="15" x14ac:dyDescent="0.25"/>
    <row r="297" customFormat="1" ht="15" x14ac:dyDescent="0.25"/>
    <row r="298" customFormat="1" ht="15" x14ac:dyDescent="0.25"/>
    <row r="299" customFormat="1" ht="15" x14ac:dyDescent="0.25"/>
    <row r="300" customFormat="1" ht="15" x14ac:dyDescent="0.25"/>
    <row r="301" customFormat="1" ht="15" x14ac:dyDescent="0.25"/>
    <row r="302" customFormat="1" ht="15" x14ac:dyDescent="0.25"/>
    <row r="303" customFormat="1" ht="15" x14ac:dyDescent="0.25"/>
    <row r="304" customFormat="1" ht="15" x14ac:dyDescent="0.25"/>
    <row r="305" customFormat="1" ht="15" x14ac:dyDescent="0.25"/>
    <row r="306" customFormat="1" ht="15" x14ac:dyDescent="0.25"/>
    <row r="307" customFormat="1" ht="15" x14ac:dyDescent="0.25"/>
    <row r="308" customFormat="1" ht="15" x14ac:dyDescent="0.25"/>
    <row r="309" customFormat="1" ht="15" x14ac:dyDescent="0.25"/>
    <row r="310" customFormat="1" ht="15" x14ac:dyDescent="0.25"/>
    <row r="311" customFormat="1" ht="15" x14ac:dyDescent="0.25"/>
    <row r="312" customFormat="1" ht="15" x14ac:dyDescent="0.25"/>
    <row r="313" customFormat="1" ht="15" x14ac:dyDescent="0.25"/>
    <row r="314" customFormat="1" ht="15" x14ac:dyDescent="0.25"/>
    <row r="315" customFormat="1" ht="15" x14ac:dyDescent="0.25"/>
    <row r="316" customFormat="1" ht="15" x14ac:dyDescent="0.25"/>
    <row r="317" customFormat="1" ht="15" x14ac:dyDescent="0.25"/>
    <row r="318" customFormat="1" ht="15" x14ac:dyDescent="0.25"/>
    <row r="319" customFormat="1" ht="15" x14ac:dyDescent="0.25"/>
    <row r="320" customFormat="1" ht="15" x14ac:dyDescent="0.25"/>
    <row r="321" customFormat="1" ht="15" x14ac:dyDescent="0.25"/>
    <row r="322" customFormat="1" ht="15" x14ac:dyDescent="0.25"/>
    <row r="323" customFormat="1" ht="15" x14ac:dyDescent="0.25"/>
    <row r="324" customFormat="1" ht="15" x14ac:dyDescent="0.25"/>
    <row r="325" customFormat="1" ht="15" x14ac:dyDescent="0.25"/>
    <row r="326" customFormat="1" ht="15" x14ac:dyDescent="0.25"/>
    <row r="327" customFormat="1" ht="15" x14ac:dyDescent="0.25"/>
    <row r="328" customFormat="1" ht="15" x14ac:dyDescent="0.25"/>
    <row r="329" customFormat="1" ht="15" x14ac:dyDescent="0.25"/>
    <row r="330" customFormat="1" ht="15" x14ac:dyDescent="0.25"/>
    <row r="331" customFormat="1" ht="15" x14ac:dyDescent="0.25"/>
    <row r="332" customFormat="1" ht="15" x14ac:dyDescent="0.25"/>
    <row r="333" customFormat="1" ht="15" x14ac:dyDescent="0.25"/>
    <row r="334" customFormat="1" ht="15" x14ac:dyDescent="0.25"/>
    <row r="335" customFormat="1" ht="15" x14ac:dyDescent="0.25"/>
    <row r="336" customFormat="1" ht="15" x14ac:dyDescent="0.25"/>
    <row r="337" customFormat="1" ht="15" x14ac:dyDescent="0.25"/>
    <row r="338" customFormat="1" ht="15" x14ac:dyDescent="0.25"/>
    <row r="339" customFormat="1" ht="15" x14ac:dyDescent="0.25"/>
    <row r="340" customFormat="1" ht="15" x14ac:dyDescent="0.25"/>
    <row r="341" customFormat="1" ht="15" x14ac:dyDescent="0.25"/>
    <row r="342" customFormat="1" ht="15" x14ac:dyDescent="0.25"/>
    <row r="343" customFormat="1" ht="15" x14ac:dyDescent="0.25"/>
    <row r="344" customFormat="1" ht="15" x14ac:dyDescent="0.25"/>
    <row r="345" customFormat="1" ht="15" x14ac:dyDescent="0.25"/>
    <row r="346" customFormat="1" ht="15" x14ac:dyDescent="0.25"/>
    <row r="347" customFormat="1" ht="15" x14ac:dyDescent="0.25"/>
    <row r="348" customFormat="1" ht="15" x14ac:dyDescent="0.25"/>
    <row r="349" customFormat="1" ht="15" x14ac:dyDescent="0.25"/>
    <row r="350" customFormat="1" ht="15" x14ac:dyDescent="0.25"/>
    <row r="351" customFormat="1" ht="15" x14ac:dyDescent="0.25"/>
    <row r="352" customFormat="1" ht="15" x14ac:dyDescent="0.25"/>
    <row r="353" customFormat="1" ht="15" x14ac:dyDescent="0.25"/>
    <row r="354" customFormat="1" ht="15" x14ac:dyDescent="0.25"/>
    <row r="355" customFormat="1" ht="15" x14ac:dyDescent="0.25"/>
    <row r="356" customFormat="1" ht="15" x14ac:dyDescent="0.25"/>
    <row r="357" customFormat="1" ht="15" x14ac:dyDescent="0.25"/>
    <row r="358" customFormat="1" ht="15" x14ac:dyDescent="0.25"/>
    <row r="359" customFormat="1" ht="15" x14ac:dyDescent="0.25"/>
    <row r="360" customFormat="1" ht="15" x14ac:dyDescent="0.25"/>
    <row r="361" customFormat="1" ht="15" x14ac:dyDescent="0.25"/>
    <row r="362" customFormat="1" ht="15" x14ac:dyDescent="0.25"/>
    <row r="363" customFormat="1" ht="15" x14ac:dyDescent="0.25"/>
    <row r="364" customFormat="1" ht="15" x14ac:dyDescent="0.25"/>
    <row r="365" customFormat="1" ht="15" x14ac:dyDescent="0.25"/>
    <row r="366" customFormat="1" ht="15" x14ac:dyDescent="0.25"/>
    <row r="367" customFormat="1" ht="15" x14ac:dyDescent="0.25"/>
    <row r="368" customFormat="1" ht="15" x14ac:dyDescent="0.25"/>
    <row r="369" customFormat="1" ht="15" x14ac:dyDescent="0.25"/>
    <row r="370" customFormat="1" ht="15" x14ac:dyDescent="0.25"/>
    <row r="371" customFormat="1" ht="15" x14ac:dyDescent="0.25"/>
    <row r="372" customFormat="1" ht="15" x14ac:dyDescent="0.25"/>
    <row r="373" customFormat="1" ht="15" x14ac:dyDescent="0.25"/>
    <row r="374" customFormat="1" ht="15" x14ac:dyDescent="0.25"/>
    <row r="375" customFormat="1" ht="15" x14ac:dyDescent="0.25"/>
    <row r="376" customFormat="1" ht="15" x14ac:dyDescent="0.25"/>
    <row r="377" customFormat="1" ht="15" x14ac:dyDescent="0.25"/>
    <row r="378" customFormat="1" ht="15" x14ac:dyDescent="0.25"/>
    <row r="379" customFormat="1" ht="15" x14ac:dyDescent="0.25"/>
    <row r="380" customFormat="1" ht="15" x14ac:dyDescent="0.25"/>
    <row r="381" customFormat="1" ht="15" x14ac:dyDescent="0.25"/>
    <row r="382" customFormat="1" ht="15" x14ac:dyDescent="0.25"/>
    <row r="383" customFormat="1" ht="15" x14ac:dyDescent="0.25"/>
    <row r="384" customFormat="1" ht="15" x14ac:dyDescent="0.25"/>
    <row r="385" customFormat="1" ht="15" x14ac:dyDescent="0.25"/>
    <row r="386" customFormat="1" ht="15" x14ac:dyDescent="0.25"/>
    <row r="387" customFormat="1" ht="15" x14ac:dyDescent="0.25"/>
    <row r="388" customFormat="1" ht="15" x14ac:dyDescent="0.25"/>
    <row r="389" customFormat="1" ht="15" x14ac:dyDescent="0.25"/>
    <row r="390" customFormat="1" ht="15" x14ac:dyDescent="0.25"/>
    <row r="391" customFormat="1" ht="15" x14ac:dyDescent="0.25"/>
    <row r="392" customFormat="1" ht="15" x14ac:dyDescent="0.25"/>
    <row r="393" customFormat="1" ht="15" x14ac:dyDescent="0.25"/>
    <row r="394" customFormat="1" ht="15" x14ac:dyDescent="0.25"/>
    <row r="395" customFormat="1" ht="15" x14ac:dyDescent="0.25"/>
    <row r="396" customFormat="1" ht="15" x14ac:dyDescent="0.25"/>
    <row r="397" customFormat="1" ht="15" x14ac:dyDescent="0.25"/>
    <row r="398" customFormat="1" ht="15" x14ac:dyDescent="0.25"/>
    <row r="399" customFormat="1" ht="15" x14ac:dyDescent="0.25"/>
    <row r="400" customFormat="1" ht="15" x14ac:dyDescent="0.25"/>
    <row r="401" customFormat="1" ht="15" x14ac:dyDescent="0.25"/>
    <row r="402" customFormat="1" ht="15" x14ac:dyDescent="0.25"/>
    <row r="403" customFormat="1" ht="15" x14ac:dyDescent="0.25"/>
    <row r="404" customFormat="1" ht="15" x14ac:dyDescent="0.25"/>
    <row r="405" customFormat="1" ht="15" x14ac:dyDescent="0.25"/>
    <row r="406" customFormat="1" ht="15" x14ac:dyDescent="0.25"/>
    <row r="407" customFormat="1" ht="15" x14ac:dyDescent="0.25"/>
    <row r="408" customFormat="1" ht="15" x14ac:dyDescent="0.25"/>
    <row r="409" customFormat="1" ht="15" x14ac:dyDescent="0.25"/>
    <row r="410" customFormat="1" ht="15" x14ac:dyDescent="0.25"/>
    <row r="411" customFormat="1" ht="15" x14ac:dyDescent="0.25"/>
    <row r="412" customFormat="1" ht="15" x14ac:dyDescent="0.25"/>
    <row r="413" customFormat="1" ht="15" x14ac:dyDescent="0.25"/>
    <row r="414" customFormat="1" ht="15" x14ac:dyDescent="0.25"/>
    <row r="415" customFormat="1" ht="15" x14ac:dyDescent="0.25"/>
    <row r="416" customFormat="1" ht="15" x14ac:dyDescent="0.25"/>
    <row r="417" customFormat="1" ht="15" x14ac:dyDescent="0.25"/>
    <row r="418" customFormat="1" ht="15" x14ac:dyDescent="0.25"/>
    <row r="419" customFormat="1" ht="15" x14ac:dyDescent="0.25"/>
    <row r="420" customFormat="1" ht="15" x14ac:dyDescent="0.25"/>
    <row r="421" customFormat="1" ht="15" x14ac:dyDescent="0.25"/>
    <row r="422" customFormat="1" ht="15" x14ac:dyDescent="0.25"/>
    <row r="423" customFormat="1" ht="15" x14ac:dyDescent="0.25"/>
    <row r="424" customFormat="1" ht="15" x14ac:dyDescent="0.25"/>
    <row r="425" customFormat="1" ht="15" x14ac:dyDescent="0.25"/>
    <row r="426" customFormat="1" ht="15" x14ac:dyDescent="0.25"/>
    <row r="427" customFormat="1" ht="15" x14ac:dyDescent="0.25"/>
    <row r="428" customFormat="1" ht="15" x14ac:dyDescent="0.25"/>
    <row r="429" customFormat="1" ht="15" x14ac:dyDescent="0.25"/>
    <row r="430" customFormat="1" ht="15" x14ac:dyDescent="0.25"/>
    <row r="431" customFormat="1" ht="15" x14ac:dyDescent="0.25"/>
    <row r="432" customFormat="1" ht="15" x14ac:dyDescent="0.25"/>
    <row r="433" customFormat="1" ht="15" x14ac:dyDescent="0.25"/>
    <row r="434" customFormat="1" ht="15" x14ac:dyDescent="0.25"/>
    <row r="435" customFormat="1" ht="15" x14ac:dyDescent="0.25"/>
    <row r="436" customFormat="1" ht="15" x14ac:dyDescent="0.25"/>
    <row r="437" customFormat="1" ht="15" x14ac:dyDescent="0.25"/>
    <row r="438" customFormat="1" ht="15" x14ac:dyDescent="0.25"/>
    <row r="439" customFormat="1" ht="15" x14ac:dyDescent="0.25"/>
    <row r="440" customFormat="1" ht="15" x14ac:dyDescent="0.25"/>
    <row r="441" customFormat="1" ht="15" x14ac:dyDescent="0.25"/>
    <row r="442" customFormat="1" ht="15" x14ac:dyDescent="0.25"/>
    <row r="443" customFormat="1" ht="15" x14ac:dyDescent="0.25"/>
    <row r="444" customFormat="1" ht="15" x14ac:dyDescent="0.25"/>
    <row r="445" customFormat="1" ht="15" x14ac:dyDescent="0.25"/>
    <row r="446" customFormat="1" ht="15" x14ac:dyDescent="0.25"/>
    <row r="447" customFormat="1" ht="15" x14ac:dyDescent="0.25"/>
    <row r="448" customFormat="1" ht="15" x14ac:dyDescent="0.25"/>
    <row r="449" customFormat="1" ht="15" x14ac:dyDescent="0.25"/>
    <row r="450" customFormat="1" ht="15" x14ac:dyDescent="0.25"/>
    <row r="451" customFormat="1" ht="15" x14ac:dyDescent="0.25"/>
    <row r="452" customFormat="1" ht="15" x14ac:dyDescent="0.25"/>
    <row r="453" customFormat="1" ht="15" x14ac:dyDescent="0.25"/>
    <row r="454" customFormat="1" ht="15" x14ac:dyDescent="0.25"/>
    <row r="455" customFormat="1" ht="15" x14ac:dyDescent="0.25"/>
    <row r="456" customFormat="1" ht="15" x14ac:dyDescent="0.25"/>
    <row r="457" customFormat="1" ht="15" x14ac:dyDescent="0.25"/>
    <row r="458" customFormat="1" ht="15" x14ac:dyDescent="0.25"/>
    <row r="459" customFormat="1" ht="15" x14ac:dyDescent="0.25"/>
    <row r="460" customFormat="1" ht="15" x14ac:dyDescent="0.25"/>
    <row r="461" customFormat="1" ht="15" x14ac:dyDescent="0.25"/>
    <row r="462" customFormat="1" ht="15" x14ac:dyDescent="0.25"/>
    <row r="463" customFormat="1" ht="15" x14ac:dyDescent="0.25"/>
    <row r="464" customFormat="1" ht="15" x14ac:dyDescent="0.25"/>
    <row r="465" customFormat="1" ht="15" x14ac:dyDescent="0.25"/>
    <row r="466" customFormat="1" ht="15" x14ac:dyDescent="0.25"/>
    <row r="467" customFormat="1" ht="15" x14ac:dyDescent="0.25"/>
    <row r="468" customFormat="1" ht="15" x14ac:dyDescent="0.25"/>
    <row r="469" customFormat="1" ht="15" x14ac:dyDescent="0.25"/>
    <row r="470" customFormat="1" ht="15" x14ac:dyDescent="0.25"/>
    <row r="471" customFormat="1" ht="15" x14ac:dyDescent="0.25"/>
    <row r="472" customFormat="1" ht="15" x14ac:dyDescent="0.25"/>
    <row r="473" customFormat="1" ht="15" x14ac:dyDescent="0.25"/>
    <row r="474" customFormat="1" ht="15" x14ac:dyDescent="0.25"/>
    <row r="475" customFormat="1" ht="15" x14ac:dyDescent="0.25"/>
    <row r="476" customFormat="1" ht="15" x14ac:dyDescent="0.25"/>
    <row r="477" customFormat="1" ht="15" x14ac:dyDescent="0.25"/>
    <row r="478" customFormat="1" ht="15" x14ac:dyDescent="0.25"/>
    <row r="479" customFormat="1" ht="15" x14ac:dyDescent="0.25"/>
    <row r="480" customFormat="1" ht="15" x14ac:dyDescent="0.25"/>
    <row r="481" customFormat="1" ht="15" x14ac:dyDescent="0.25"/>
    <row r="482" customFormat="1" ht="15" x14ac:dyDescent="0.25"/>
    <row r="483" customFormat="1" ht="15" x14ac:dyDescent="0.25"/>
    <row r="484" customFormat="1" ht="15" x14ac:dyDescent="0.25"/>
    <row r="485" customFormat="1" ht="15" x14ac:dyDescent="0.25"/>
    <row r="486" customFormat="1" ht="15" x14ac:dyDescent="0.25"/>
    <row r="487" customFormat="1" ht="15" x14ac:dyDescent="0.25"/>
    <row r="488" customFormat="1" ht="15" x14ac:dyDescent="0.25"/>
    <row r="489" customFormat="1" ht="15" x14ac:dyDescent="0.25"/>
    <row r="490" customFormat="1" ht="15" x14ac:dyDescent="0.25"/>
    <row r="491" customFormat="1" ht="15" x14ac:dyDescent="0.25"/>
    <row r="492" customFormat="1" ht="15" x14ac:dyDescent="0.25"/>
    <row r="493" customFormat="1" ht="15" x14ac:dyDescent="0.25"/>
    <row r="494" customFormat="1" ht="15" x14ac:dyDescent="0.25"/>
    <row r="495" customFormat="1" ht="15" x14ac:dyDescent="0.25"/>
    <row r="496" customFormat="1" ht="15" x14ac:dyDescent="0.25"/>
    <row r="497" customFormat="1" ht="15" x14ac:dyDescent="0.25"/>
    <row r="498" customFormat="1" ht="15" x14ac:dyDescent="0.25"/>
    <row r="499" customFormat="1" ht="15" x14ac:dyDescent="0.25"/>
    <row r="500" customFormat="1" ht="15" x14ac:dyDescent="0.25"/>
    <row r="501" customFormat="1" ht="15" x14ac:dyDescent="0.25"/>
    <row r="502" customFormat="1" ht="15" x14ac:dyDescent="0.25"/>
    <row r="503" customFormat="1" ht="15" x14ac:dyDescent="0.25"/>
    <row r="504" customFormat="1" ht="15" x14ac:dyDescent="0.25"/>
    <row r="505" customFormat="1" ht="15" x14ac:dyDescent="0.25"/>
    <row r="506" customFormat="1" ht="15" x14ac:dyDescent="0.25"/>
    <row r="507" customFormat="1" ht="15" x14ac:dyDescent="0.25"/>
    <row r="508" customFormat="1" ht="15" x14ac:dyDescent="0.25"/>
    <row r="509" customFormat="1" ht="15" x14ac:dyDescent="0.25"/>
    <row r="510" customFormat="1" ht="15" x14ac:dyDescent="0.25"/>
    <row r="511" customFormat="1" ht="15" x14ac:dyDescent="0.25"/>
    <row r="512" customFormat="1" ht="15" x14ac:dyDescent="0.25"/>
    <row r="513" customFormat="1" ht="15" x14ac:dyDescent="0.25"/>
    <row r="514" customFormat="1" ht="15" x14ac:dyDescent="0.25"/>
    <row r="515" customFormat="1" ht="15" x14ac:dyDescent="0.25"/>
    <row r="516" customFormat="1" ht="15" x14ac:dyDescent="0.25"/>
    <row r="517" customFormat="1" ht="15" x14ac:dyDescent="0.25"/>
    <row r="518" customFormat="1" ht="15" x14ac:dyDescent="0.25"/>
    <row r="519" customFormat="1" ht="15" x14ac:dyDescent="0.25"/>
    <row r="520" customFormat="1" ht="15" x14ac:dyDescent="0.25"/>
    <row r="521" customFormat="1" ht="15" x14ac:dyDescent="0.25"/>
    <row r="522" customFormat="1" ht="15" x14ac:dyDescent="0.25"/>
    <row r="523" customFormat="1" ht="15" x14ac:dyDescent="0.25"/>
    <row r="524" customFormat="1" ht="15" x14ac:dyDescent="0.25"/>
    <row r="525" customFormat="1" ht="15" x14ac:dyDescent="0.25"/>
    <row r="526" customFormat="1" ht="15" x14ac:dyDescent="0.25"/>
    <row r="527" customFormat="1" ht="15" x14ac:dyDescent="0.25"/>
    <row r="528" customFormat="1" ht="15" x14ac:dyDescent="0.25"/>
    <row r="529" customFormat="1" ht="15" x14ac:dyDescent="0.25"/>
    <row r="530" customFormat="1" ht="15" x14ac:dyDescent="0.25"/>
    <row r="531" customFormat="1" ht="15" x14ac:dyDescent="0.25"/>
    <row r="532" customFormat="1" ht="15" x14ac:dyDescent="0.25"/>
    <row r="533" customFormat="1" ht="15" x14ac:dyDescent="0.25"/>
    <row r="534" customFormat="1" ht="15" x14ac:dyDescent="0.25"/>
    <row r="535" customFormat="1" ht="15" x14ac:dyDescent="0.25"/>
    <row r="536" customFormat="1" ht="15" x14ac:dyDescent="0.25"/>
    <row r="537" customFormat="1" ht="15" x14ac:dyDescent="0.25"/>
    <row r="538" customFormat="1" ht="15" x14ac:dyDescent="0.25"/>
    <row r="539" customFormat="1" ht="15" x14ac:dyDescent="0.25"/>
    <row r="540" customFormat="1" ht="15" x14ac:dyDescent="0.25"/>
    <row r="541" customFormat="1" ht="15" x14ac:dyDescent="0.25"/>
    <row r="542" customFormat="1" ht="15" x14ac:dyDescent="0.25"/>
    <row r="543" customFormat="1" ht="15" x14ac:dyDescent="0.25"/>
    <row r="544" customFormat="1" ht="15" x14ac:dyDescent="0.25"/>
    <row r="545" customFormat="1" ht="15" x14ac:dyDescent="0.25"/>
    <row r="546" customFormat="1" ht="15" x14ac:dyDescent="0.25"/>
    <row r="547" customFormat="1" ht="15" x14ac:dyDescent="0.25"/>
    <row r="548" customFormat="1" ht="15" x14ac:dyDescent="0.25"/>
    <row r="549" customFormat="1" ht="15" x14ac:dyDescent="0.25"/>
    <row r="550" customFormat="1" ht="15" x14ac:dyDescent="0.25"/>
    <row r="551" customFormat="1" ht="15" x14ac:dyDescent="0.25"/>
    <row r="552" customFormat="1" ht="15" x14ac:dyDescent="0.25"/>
    <row r="553" customFormat="1" ht="15" x14ac:dyDescent="0.25"/>
    <row r="554" customFormat="1" ht="15" x14ac:dyDescent="0.25"/>
    <row r="555" customFormat="1" ht="15" x14ac:dyDescent="0.25"/>
    <row r="556" customFormat="1" ht="15" x14ac:dyDescent="0.25"/>
    <row r="557" customFormat="1" ht="15" x14ac:dyDescent="0.25"/>
    <row r="558" customFormat="1" ht="15" x14ac:dyDescent="0.25"/>
    <row r="559" customFormat="1" ht="15" x14ac:dyDescent="0.25"/>
    <row r="560" customFormat="1" ht="15" x14ac:dyDescent="0.25"/>
    <row r="561" customFormat="1" ht="15" x14ac:dyDescent="0.25"/>
    <row r="562" customFormat="1" ht="15" x14ac:dyDescent="0.25"/>
    <row r="563" customFormat="1" ht="15" x14ac:dyDescent="0.25"/>
    <row r="564" customFormat="1" ht="15" x14ac:dyDescent="0.25"/>
    <row r="565" customFormat="1" ht="15" x14ac:dyDescent="0.25"/>
    <row r="566" customFormat="1" ht="15" x14ac:dyDescent="0.25"/>
    <row r="567" customFormat="1" ht="15" x14ac:dyDescent="0.25"/>
    <row r="568" customFormat="1" ht="15" x14ac:dyDescent="0.25"/>
    <row r="569" customFormat="1" ht="15" x14ac:dyDescent="0.25"/>
    <row r="570" customFormat="1" ht="15" x14ac:dyDescent="0.25"/>
    <row r="571" customFormat="1" ht="15" x14ac:dyDescent="0.25"/>
    <row r="572" customFormat="1" ht="15" x14ac:dyDescent="0.25"/>
    <row r="573" customFormat="1" ht="15" x14ac:dyDescent="0.25"/>
    <row r="574" customFormat="1" ht="15" x14ac:dyDescent="0.25"/>
    <row r="575" customFormat="1" ht="15" x14ac:dyDescent="0.25"/>
    <row r="576" customFormat="1" ht="15" x14ac:dyDescent="0.25"/>
    <row r="577" customFormat="1" ht="15" x14ac:dyDescent="0.25"/>
    <row r="578" customFormat="1" ht="15" x14ac:dyDescent="0.25"/>
    <row r="579" customFormat="1" ht="15" x14ac:dyDescent="0.25"/>
    <row r="580" customFormat="1" ht="15" x14ac:dyDescent="0.25"/>
    <row r="581" customFormat="1" ht="15" x14ac:dyDescent="0.25"/>
    <row r="582" customFormat="1" ht="15" x14ac:dyDescent="0.25"/>
    <row r="583" customFormat="1" ht="15" x14ac:dyDescent="0.25"/>
    <row r="584" customFormat="1" ht="15" x14ac:dyDescent="0.25"/>
    <row r="585" customFormat="1" ht="15" x14ac:dyDescent="0.25"/>
    <row r="586" customFormat="1" ht="15" x14ac:dyDescent="0.25"/>
    <row r="587" customFormat="1" ht="15" x14ac:dyDescent="0.25"/>
    <row r="588" customFormat="1" ht="15" x14ac:dyDescent="0.25"/>
    <row r="589" customFormat="1" ht="15" x14ac:dyDescent="0.25"/>
    <row r="590" customFormat="1" ht="15" x14ac:dyDescent="0.25"/>
    <row r="591" customFormat="1" ht="15" x14ac:dyDescent="0.25"/>
    <row r="592" customFormat="1" ht="15" x14ac:dyDescent="0.25"/>
    <row r="593" customFormat="1" ht="15" x14ac:dyDescent="0.25"/>
    <row r="594" customFormat="1" ht="15" x14ac:dyDescent="0.25"/>
    <row r="595" customFormat="1" ht="15" x14ac:dyDescent="0.25"/>
    <row r="596" customFormat="1" ht="15" x14ac:dyDescent="0.25"/>
    <row r="597" customFormat="1" ht="15" x14ac:dyDescent="0.25"/>
    <row r="598" customFormat="1" ht="15" x14ac:dyDescent="0.25"/>
    <row r="599" customFormat="1" ht="15" x14ac:dyDescent="0.25"/>
    <row r="600" customFormat="1" ht="15" x14ac:dyDescent="0.25"/>
    <row r="601" customFormat="1" ht="15" x14ac:dyDescent="0.25"/>
    <row r="602" customFormat="1" ht="15" x14ac:dyDescent="0.25"/>
    <row r="603" customFormat="1" ht="15" x14ac:dyDescent="0.25"/>
    <row r="604" customFormat="1" ht="15" x14ac:dyDescent="0.25"/>
    <row r="605" customFormat="1" ht="15" x14ac:dyDescent="0.25"/>
    <row r="606" customFormat="1" ht="15" x14ac:dyDescent="0.25"/>
    <row r="607" customFormat="1" ht="15" x14ac:dyDescent="0.25"/>
    <row r="608" customFormat="1" ht="15" x14ac:dyDescent="0.25"/>
    <row r="609" customFormat="1" ht="15" x14ac:dyDescent="0.25"/>
    <row r="610" customFormat="1" ht="15" x14ac:dyDescent="0.25"/>
    <row r="611" customFormat="1" ht="15" x14ac:dyDescent="0.25"/>
    <row r="612" customFormat="1" ht="15" x14ac:dyDescent="0.25"/>
    <row r="613" customFormat="1" ht="15" x14ac:dyDescent="0.25"/>
    <row r="614" customFormat="1" ht="15" x14ac:dyDescent="0.25"/>
    <row r="615" customFormat="1" ht="15" x14ac:dyDescent="0.25"/>
    <row r="616" customFormat="1" ht="15" x14ac:dyDescent="0.25"/>
    <row r="617" customFormat="1" ht="15" x14ac:dyDescent="0.25"/>
    <row r="618" customFormat="1" ht="15" x14ac:dyDescent="0.25"/>
    <row r="619" customFormat="1" ht="15" x14ac:dyDescent="0.25"/>
    <row r="620" customFormat="1" ht="15" x14ac:dyDescent="0.25"/>
    <row r="621" customFormat="1" ht="15" x14ac:dyDescent="0.25"/>
    <row r="622" customFormat="1" ht="15" x14ac:dyDescent="0.25"/>
    <row r="623" customFormat="1" ht="15" x14ac:dyDescent="0.25"/>
    <row r="624" customFormat="1" ht="15" x14ac:dyDescent="0.25"/>
    <row r="625" customFormat="1" ht="15" x14ac:dyDescent="0.25"/>
    <row r="626" customFormat="1" ht="15" x14ac:dyDescent="0.25"/>
    <row r="627" customFormat="1" ht="15" x14ac:dyDescent="0.25"/>
    <row r="628" customFormat="1" ht="15" x14ac:dyDescent="0.25"/>
    <row r="629" customFormat="1" ht="15" x14ac:dyDescent="0.25"/>
    <row r="630" customFormat="1" ht="15" x14ac:dyDescent="0.25"/>
    <row r="631" customFormat="1" ht="15" x14ac:dyDescent="0.25"/>
    <row r="632" customFormat="1" ht="15" x14ac:dyDescent="0.25"/>
    <row r="633" customFormat="1" ht="15" x14ac:dyDescent="0.25"/>
    <row r="634" customFormat="1" ht="15" x14ac:dyDescent="0.25"/>
    <row r="635" customFormat="1" ht="15" x14ac:dyDescent="0.25"/>
    <row r="636" customFormat="1" ht="15" x14ac:dyDescent="0.25"/>
    <row r="637" customFormat="1" ht="15" x14ac:dyDescent="0.25"/>
    <row r="638" customFormat="1" ht="15" x14ac:dyDescent="0.25"/>
    <row r="639" customFormat="1" ht="15" x14ac:dyDescent="0.25"/>
    <row r="640" customFormat="1" ht="15" x14ac:dyDescent="0.25"/>
    <row r="641" customFormat="1" ht="15" x14ac:dyDescent="0.25"/>
    <row r="642" customFormat="1" ht="15" x14ac:dyDescent="0.25"/>
    <row r="643" customFormat="1" ht="15" x14ac:dyDescent="0.25"/>
    <row r="644" customFormat="1" ht="15" x14ac:dyDescent="0.25"/>
    <row r="645" customFormat="1" ht="15" x14ac:dyDescent="0.25"/>
    <row r="646" customFormat="1" ht="15" x14ac:dyDescent="0.25"/>
    <row r="647" customFormat="1" ht="15" x14ac:dyDescent="0.25"/>
    <row r="648" customFormat="1" ht="15" x14ac:dyDescent="0.25"/>
    <row r="649" customFormat="1" ht="15" x14ac:dyDescent="0.25"/>
    <row r="650" customFormat="1" ht="15" x14ac:dyDescent="0.25"/>
    <row r="651" customFormat="1" ht="15" x14ac:dyDescent="0.25"/>
    <row r="652" customFormat="1" ht="15" x14ac:dyDescent="0.25"/>
    <row r="653" customFormat="1" ht="15" x14ac:dyDescent="0.25"/>
    <row r="654" customFormat="1" ht="15" x14ac:dyDescent="0.25"/>
    <row r="655" customFormat="1" ht="15" x14ac:dyDescent="0.25"/>
    <row r="656" customFormat="1" ht="15" x14ac:dyDescent="0.25"/>
    <row r="657" customFormat="1" ht="15" x14ac:dyDescent="0.25"/>
    <row r="658" customFormat="1" ht="15" x14ac:dyDescent="0.25"/>
    <row r="659" customFormat="1" ht="15" x14ac:dyDescent="0.25"/>
    <row r="660" customFormat="1" ht="15" x14ac:dyDescent="0.25"/>
    <row r="661" customFormat="1" ht="15" x14ac:dyDescent="0.25"/>
    <row r="662" customFormat="1" ht="15" x14ac:dyDescent="0.25"/>
    <row r="663" customFormat="1" ht="15" x14ac:dyDescent="0.25"/>
    <row r="664" customFormat="1" ht="15" x14ac:dyDescent="0.25"/>
    <row r="665" customFormat="1" ht="15" x14ac:dyDescent="0.25"/>
    <row r="666" customFormat="1" ht="15" x14ac:dyDescent="0.25"/>
    <row r="667" customFormat="1" ht="15" x14ac:dyDescent="0.25"/>
    <row r="668" customFormat="1" ht="15" x14ac:dyDescent="0.25"/>
    <row r="669" customFormat="1" ht="15" x14ac:dyDescent="0.25"/>
    <row r="670" customFormat="1" ht="15" x14ac:dyDescent="0.25"/>
    <row r="671" customFormat="1" ht="15" x14ac:dyDescent="0.25"/>
    <row r="672" customFormat="1" ht="15" x14ac:dyDescent="0.25"/>
    <row r="673" customFormat="1" ht="15" x14ac:dyDescent="0.25"/>
    <row r="674" customFormat="1" ht="15" x14ac:dyDescent="0.25"/>
    <row r="675" customFormat="1" ht="15" x14ac:dyDescent="0.25"/>
    <row r="676" customFormat="1" ht="15" x14ac:dyDescent="0.25"/>
    <row r="677" customFormat="1" ht="15" x14ac:dyDescent="0.25"/>
    <row r="678" customFormat="1" ht="15" x14ac:dyDescent="0.25"/>
    <row r="679" customFormat="1" ht="15" x14ac:dyDescent="0.25"/>
    <row r="680" customFormat="1" ht="15" x14ac:dyDescent="0.25"/>
    <row r="681" customFormat="1" ht="15" x14ac:dyDescent="0.25"/>
    <row r="682" customFormat="1" ht="15" x14ac:dyDescent="0.25"/>
    <row r="683" customFormat="1" ht="15" x14ac:dyDescent="0.25"/>
    <row r="684" customFormat="1" ht="15" x14ac:dyDescent="0.25"/>
    <row r="685" customFormat="1" ht="15" x14ac:dyDescent="0.25"/>
    <row r="686" customFormat="1" ht="15" x14ac:dyDescent="0.25"/>
    <row r="687" customFormat="1" ht="15" x14ac:dyDescent="0.25"/>
    <row r="688" customFormat="1" ht="15" x14ac:dyDescent="0.25"/>
    <row r="689" customFormat="1" ht="15" x14ac:dyDescent="0.25"/>
    <row r="690" customFormat="1" ht="15" x14ac:dyDescent="0.25"/>
    <row r="691" customFormat="1" ht="15" x14ac:dyDescent="0.25"/>
    <row r="692" customFormat="1" ht="15" x14ac:dyDescent="0.25"/>
    <row r="693" customFormat="1" ht="15" x14ac:dyDescent="0.25"/>
    <row r="694" customFormat="1" ht="15" x14ac:dyDescent="0.25"/>
    <row r="695" customFormat="1" ht="15" x14ac:dyDescent="0.25"/>
    <row r="696" customFormat="1" ht="15" x14ac:dyDescent="0.25"/>
    <row r="697" customFormat="1" ht="15" x14ac:dyDescent="0.25"/>
    <row r="698" customFormat="1" ht="15" x14ac:dyDescent="0.25"/>
    <row r="699" customFormat="1" ht="15" x14ac:dyDescent="0.25"/>
    <row r="700" customFormat="1" ht="15" x14ac:dyDescent="0.25"/>
    <row r="701" customFormat="1" ht="15" x14ac:dyDescent="0.25"/>
    <row r="702" customFormat="1" ht="15" x14ac:dyDescent="0.25"/>
    <row r="703" customFormat="1" ht="15" x14ac:dyDescent="0.25"/>
    <row r="704" customFormat="1" ht="15" x14ac:dyDescent="0.25"/>
    <row r="705" customFormat="1" ht="15" x14ac:dyDescent="0.25"/>
    <row r="706" customFormat="1" ht="15" x14ac:dyDescent="0.25"/>
    <row r="707" customFormat="1" ht="15" x14ac:dyDescent="0.25"/>
    <row r="708" customFormat="1" ht="15" x14ac:dyDescent="0.25"/>
    <row r="709" customFormat="1" ht="15" x14ac:dyDescent="0.25"/>
    <row r="710" customFormat="1" ht="15" x14ac:dyDescent="0.25"/>
    <row r="711" customFormat="1" ht="15" x14ac:dyDescent="0.25"/>
    <row r="712" customFormat="1" ht="15" x14ac:dyDescent="0.25"/>
    <row r="713" customFormat="1" ht="15" x14ac:dyDescent="0.25"/>
    <row r="714" customFormat="1" ht="15" x14ac:dyDescent="0.25"/>
    <row r="715" customFormat="1" ht="15" x14ac:dyDescent="0.25"/>
    <row r="716" customFormat="1" ht="15" x14ac:dyDescent="0.25"/>
    <row r="717" customFormat="1" ht="15" x14ac:dyDescent="0.25"/>
    <row r="718" customFormat="1" ht="15" x14ac:dyDescent="0.25"/>
    <row r="719" customFormat="1" ht="15" x14ac:dyDescent="0.25"/>
    <row r="720" customFormat="1" ht="15" x14ac:dyDescent="0.25"/>
    <row r="721" customFormat="1" ht="15" x14ac:dyDescent="0.25"/>
    <row r="722" customFormat="1" ht="15" x14ac:dyDescent="0.25"/>
    <row r="723" customFormat="1" ht="15" x14ac:dyDescent="0.25"/>
    <row r="724" customFormat="1" ht="15" x14ac:dyDescent="0.25"/>
    <row r="725" customFormat="1" ht="15" x14ac:dyDescent="0.25"/>
    <row r="726" customFormat="1" ht="15" x14ac:dyDescent="0.25"/>
    <row r="727" customFormat="1" ht="15" x14ac:dyDescent="0.25"/>
    <row r="728" customFormat="1" ht="15" x14ac:dyDescent="0.25"/>
    <row r="729" customFormat="1" ht="15" x14ac:dyDescent="0.25"/>
    <row r="730" customFormat="1" ht="15" x14ac:dyDescent="0.25"/>
    <row r="731" customFormat="1" ht="15" x14ac:dyDescent="0.25"/>
    <row r="732" customFormat="1" ht="15" x14ac:dyDescent="0.25"/>
    <row r="733" customFormat="1" ht="15" x14ac:dyDescent="0.25"/>
    <row r="734" customFormat="1" ht="15" x14ac:dyDescent="0.25"/>
    <row r="735" customFormat="1" ht="15" x14ac:dyDescent="0.25"/>
    <row r="736" customFormat="1" ht="15" x14ac:dyDescent="0.25"/>
    <row r="737" customFormat="1" ht="15" x14ac:dyDescent="0.25"/>
    <row r="738" customFormat="1" ht="15" x14ac:dyDescent="0.25"/>
    <row r="739" customFormat="1" ht="15" x14ac:dyDescent="0.25"/>
    <row r="740" customFormat="1" ht="15" x14ac:dyDescent="0.25"/>
    <row r="741" customFormat="1" ht="15" x14ac:dyDescent="0.25"/>
    <row r="742" customFormat="1" ht="15" x14ac:dyDescent="0.25"/>
    <row r="743" customFormat="1" ht="15" x14ac:dyDescent="0.25"/>
    <row r="744" customFormat="1" ht="15" x14ac:dyDescent="0.25"/>
    <row r="745" customFormat="1" ht="15" x14ac:dyDescent="0.25"/>
    <row r="746" customFormat="1" ht="15" x14ac:dyDescent="0.25"/>
    <row r="747" customFormat="1" ht="15" x14ac:dyDescent="0.25"/>
    <row r="748" customFormat="1" ht="15" x14ac:dyDescent="0.25"/>
    <row r="749" customFormat="1" ht="15" x14ac:dyDescent="0.25"/>
    <row r="750" customFormat="1" ht="15" x14ac:dyDescent="0.25"/>
    <row r="751" customFormat="1" ht="15" x14ac:dyDescent="0.25"/>
    <row r="752" customFormat="1" ht="15" x14ac:dyDescent="0.25"/>
    <row r="753" customFormat="1" ht="15" x14ac:dyDescent="0.25"/>
    <row r="754" customFormat="1" ht="15" x14ac:dyDescent="0.25"/>
    <row r="755" customFormat="1" ht="15" x14ac:dyDescent="0.25"/>
    <row r="756" customFormat="1" ht="15" x14ac:dyDescent="0.25"/>
    <row r="757" customFormat="1" ht="15" x14ac:dyDescent="0.25"/>
    <row r="758" customFormat="1" ht="15" x14ac:dyDescent="0.25"/>
    <row r="759" customFormat="1" ht="15" x14ac:dyDescent="0.25"/>
    <row r="760" customFormat="1" ht="15" x14ac:dyDescent="0.25"/>
    <row r="761" customFormat="1" ht="15" x14ac:dyDescent="0.25"/>
    <row r="762" customFormat="1" ht="15" x14ac:dyDescent="0.25"/>
    <row r="763" customFormat="1" ht="15" x14ac:dyDescent="0.25"/>
    <row r="764" customFormat="1" ht="15" x14ac:dyDescent="0.25"/>
    <row r="765" customFormat="1" ht="15" x14ac:dyDescent="0.25"/>
    <row r="766" customFormat="1" ht="15" x14ac:dyDescent="0.25"/>
    <row r="767" customFormat="1" ht="15" x14ac:dyDescent="0.25"/>
    <row r="768" customFormat="1" ht="15" x14ac:dyDescent="0.25"/>
    <row r="769" customFormat="1" ht="15" x14ac:dyDescent="0.25"/>
    <row r="770" customFormat="1" ht="15" x14ac:dyDescent="0.25"/>
    <row r="771" customFormat="1" ht="15" x14ac:dyDescent="0.25"/>
    <row r="772" customFormat="1" ht="15" x14ac:dyDescent="0.25"/>
    <row r="773" customFormat="1" ht="15" x14ac:dyDescent="0.25"/>
    <row r="774" customFormat="1" ht="15" x14ac:dyDescent="0.25"/>
    <row r="775" customFormat="1" ht="15" x14ac:dyDescent="0.25"/>
    <row r="776" customFormat="1" ht="15" x14ac:dyDescent="0.25"/>
    <row r="777" customFormat="1" ht="15" x14ac:dyDescent="0.25"/>
    <row r="778" customFormat="1" ht="15" x14ac:dyDescent="0.25"/>
    <row r="779" customFormat="1" ht="15" x14ac:dyDescent="0.25"/>
    <row r="780" customFormat="1" ht="15" x14ac:dyDescent="0.25"/>
    <row r="781" customFormat="1" ht="15" x14ac:dyDescent="0.25"/>
    <row r="782" customFormat="1" ht="15" x14ac:dyDescent="0.25"/>
    <row r="783" customFormat="1" ht="15" x14ac:dyDescent="0.25"/>
    <row r="784" customFormat="1" ht="15" x14ac:dyDescent="0.25"/>
    <row r="785" customFormat="1" ht="15" x14ac:dyDescent="0.25"/>
    <row r="786" customFormat="1" ht="15" x14ac:dyDescent="0.25"/>
    <row r="787" customFormat="1" ht="15" x14ac:dyDescent="0.25"/>
    <row r="788" customFormat="1" ht="15" x14ac:dyDescent="0.25"/>
    <row r="789" customFormat="1" ht="15" x14ac:dyDescent="0.25"/>
    <row r="790" customFormat="1" ht="15" x14ac:dyDescent="0.25"/>
    <row r="791" customFormat="1" ht="15" x14ac:dyDescent="0.25"/>
    <row r="792" customFormat="1" ht="15" x14ac:dyDescent="0.25"/>
    <row r="793" customFormat="1" ht="15" x14ac:dyDescent="0.25"/>
    <row r="794" customFormat="1" ht="15" x14ac:dyDescent="0.25"/>
    <row r="795" customFormat="1" ht="15" x14ac:dyDescent="0.25"/>
    <row r="796" customFormat="1" ht="15" x14ac:dyDescent="0.25"/>
    <row r="797" customFormat="1" ht="15" x14ac:dyDescent="0.25"/>
    <row r="798" customFormat="1" ht="15" x14ac:dyDescent="0.25"/>
    <row r="799" customFormat="1" ht="15" x14ac:dyDescent="0.25"/>
    <row r="800" customFormat="1" ht="15" x14ac:dyDescent="0.25"/>
    <row r="801" customFormat="1" ht="15" x14ac:dyDescent="0.25"/>
    <row r="802" customFormat="1" ht="15" x14ac:dyDescent="0.25"/>
    <row r="803" customFormat="1" ht="15" x14ac:dyDescent="0.25"/>
    <row r="804" customFormat="1" ht="15" x14ac:dyDescent="0.25"/>
    <row r="805" customFormat="1" ht="15" x14ac:dyDescent="0.25"/>
    <row r="806" customFormat="1" ht="15" x14ac:dyDescent="0.25"/>
    <row r="807" customFormat="1" ht="15" x14ac:dyDescent="0.25"/>
    <row r="808" customFormat="1" ht="15" x14ac:dyDescent="0.25"/>
    <row r="809" customFormat="1" ht="15" x14ac:dyDescent="0.25"/>
    <row r="810" customFormat="1" ht="15" x14ac:dyDescent="0.25"/>
    <row r="811" customFormat="1" ht="15" x14ac:dyDescent="0.25"/>
    <row r="812" customFormat="1" ht="15" x14ac:dyDescent="0.25"/>
    <row r="813" customFormat="1" ht="15" x14ac:dyDescent="0.25"/>
    <row r="814" customFormat="1" ht="15" x14ac:dyDescent="0.25"/>
    <row r="815" customFormat="1" ht="15" x14ac:dyDescent="0.25"/>
    <row r="816" customFormat="1" ht="15" x14ac:dyDescent="0.25"/>
    <row r="817" customFormat="1" ht="15" x14ac:dyDescent="0.25"/>
    <row r="818" customFormat="1" ht="15" x14ac:dyDescent="0.25"/>
    <row r="819" customFormat="1" ht="15" x14ac:dyDescent="0.25"/>
    <row r="820" customFormat="1" ht="15" x14ac:dyDescent="0.25"/>
    <row r="821" customFormat="1" ht="15" x14ac:dyDescent="0.25"/>
    <row r="822" customFormat="1" ht="15" x14ac:dyDescent="0.25"/>
    <row r="823" customFormat="1" ht="15" x14ac:dyDescent="0.25"/>
    <row r="824" customFormat="1" ht="15" x14ac:dyDescent="0.25"/>
    <row r="825" customFormat="1" ht="15" x14ac:dyDescent="0.25"/>
    <row r="826" customFormat="1" ht="15" x14ac:dyDescent="0.25"/>
    <row r="827" customFormat="1" ht="15" x14ac:dyDescent="0.25"/>
    <row r="828" customFormat="1" ht="15" x14ac:dyDescent="0.25"/>
    <row r="829" customFormat="1" ht="15" x14ac:dyDescent="0.25"/>
    <row r="830" customFormat="1" ht="15" x14ac:dyDescent="0.25"/>
    <row r="831" customFormat="1" ht="15" x14ac:dyDescent="0.25"/>
    <row r="832" customFormat="1" ht="15" x14ac:dyDescent="0.25"/>
    <row r="833" customFormat="1" ht="15" x14ac:dyDescent="0.25"/>
    <row r="834" customFormat="1" ht="15" x14ac:dyDescent="0.25"/>
    <row r="835" customFormat="1" ht="15" x14ac:dyDescent="0.25"/>
    <row r="836" customFormat="1" ht="15" x14ac:dyDescent="0.25"/>
    <row r="837" customFormat="1" ht="15" x14ac:dyDescent="0.25"/>
    <row r="838" customFormat="1" ht="15" x14ac:dyDescent="0.25"/>
    <row r="839" customFormat="1" ht="15" x14ac:dyDescent="0.25"/>
    <row r="840" customFormat="1" ht="15" x14ac:dyDescent="0.25"/>
    <row r="841" customFormat="1" ht="15" x14ac:dyDescent="0.25"/>
    <row r="842" customFormat="1" ht="15" x14ac:dyDescent="0.25"/>
    <row r="843" customFormat="1" ht="15" x14ac:dyDescent="0.25"/>
    <row r="844" customFormat="1" ht="15" x14ac:dyDescent="0.25"/>
    <row r="845" customFormat="1" ht="15" x14ac:dyDescent="0.25"/>
    <row r="846" customFormat="1" ht="15" x14ac:dyDescent="0.25"/>
    <row r="847" customFormat="1" ht="15" x14ac:dyDescent="0.25"/>
    <row r="848" customFormat="1" ht="15" x14ac:dyDescent="0.25"/>
    <row r="849" customFormat="1" ht="15" x14ac:dyDescent="0.25"/>
    <row r="850" customFormat="1" ht="15" x14ac:dyDescent="0.25"/>
    <row r="851" customFormat="1" ht="15" x14ac:dyDescent="0.25"/>
    <row r="852" customFormat="1" ht="15" x14ac:dyDescent="0.25"/>
    <row r="853" customFormat="1" ht="15" x14ac:dyDescent="0.25"/>
    <row r="854" customFormat="1" ht="15" x14ac:dyDescent="0.25"/>
    <row r="855" customFormat="1" ht="15" x14ac:dyDescent="0.25"/>
    <row r="856" customFormat="1" ht="15" x14ac:dyDescent="0.25"/>
    <row r="857" customFormat="1" ht="15" x14ac:dyDescent="0.25"/>
    <row r="858" customFormat="1" ht="15" x14ac:dyDescent="0.25"/>
    <row r="859" customFormat="1" ht="15" x14ac:dyDescent="0.25"/>
    <row r="860" customFormat="1" ht="15" x14ac:dyDescent="0.25"/>
    <row r="861" customFormat="1" ht="15" x14ac:dyDescent="0.25"/>
    <row r="862" customFormat="1" ht="15" x14ac:dyDescent="0.25"/>
    <row r="863" customFormat="1" ht="15" x14ac:dyDescent="0.25"/>
    <row r="864" customFormat="1" ht="15" x14ac:dyDescent="0.25"/>
    <row r="865" customFormat="1" ht="15" x14ac:dyDescent="0.25"/>
    <row r="866" customFormat="1" ht="15" x14ac:dyDescent="0.25"/>
    <row r="867" customFormat="1" ht="15" x14ac:dyDescent="0.25"/>
    <row r="868" customFormat="1" ht="15" x14ac:dyDescent="0.25"/>
    <row r="869" customFormat="1" ht="15" x14ac:dyDescent="0.25"/>
    <row r="870" customFormat="1" ht="15" x14ac:dyDescent="0.25"/>
    <row r="871" customFormat="1" ht="15" x14ac:dyDescent="0.25"/>
    <row r="872" customFormat="1" ht="15" x14ac:dyDescent="0.25"/>
    <row r="873" customFormat="1" ht="15" x14ac:dyDescent="0.25"/>
    <row r="874" customFormat="1" ht="15" x14ac:dyDescent="0.25"/>
    <row r="875" customFormat="1" ht="15" x14ac:dyDescent="0.25"/>
    <row r="876" customFormat="1" ht="15" x14ac:dyDescent="0.25"/>
    <row r="877" customFormat="1" ht="15" x14ac:dyDescent="0.25"/>
    <row r="878" customFormat="1" ht="15" x14ac:dyDescent="0.25"/>
    <row r="879" customFormat="1" ht="15" x14ac:dyDescent="0.25"/>
    <row r="880" customFormat="1" ht="15" x14ac:dyDescent="0.25"/>
    <row r="881" customFormat="1" ht="15" x14ac:dyDescent="0.25"/>
    <row r="882" customFormat="1" ht="15" x14ac:dyDescent="0.25"/>
    <row r="883" customFormat="1" ht="15" x14ac:dyDescent="0.25"/>
    <row r="884" customFormat="1" ht="15" x14ac:dyDescent="0.25"/>
    <row r="885" customFormat="1" ht="15" x14ac:dyDescent="0.25"/>
    <row r="886" customFormat="1" ht="15" x14ac:dyDescent="0.25"/>
    <row r="887" customFormat="1" ht="15" x14ac:dyDescent="0.25"/>
    <row r="888" customFormat="1" ht="15" x14ac:dyDescent="0.25"/>
    <row r="889" customFormat="1" ht="15" x14ac:dyDescent="0.25"/>
    <row r="890" customFormat="1" ht="15" x14ac:dyDescent="0.25"/>
    <row r="891" customFormat="1" ht="15" x14ac:dyDescent="0.25"/>
    <row r="892" customFormat="1" ht="15" x14ac:dyDescent="0.25"/>
    <row r="893" customFormat="1" ht="15" x14ac:dyDescent="0.25"/>
    <row r="894" customFormat="1" ht="15" x14ac:dyDescent="0.25"/>
    <row r="895" customFormat="1" ht="15" x14ac:dyDescent="0.25"/>
    <row r="896" customFormat="1" ht="15" x14ac:dyDescent="0.25"/>
    <row r="897" customFormat="1" ht="15" x14ac:dyDescent="0.25"/>
    <row r="898" customFormat="1" ht="15" x14ac:dyDescent="0.25"/>
    <row r="899" customFormat="1" ht="15" x14ac:dyDescent="0.25"/>
    <row r="900" customFormat="1" ht="15" x14ac:dyDescent="0.25"/>
    <row r="901" customFormat="1" ht="15" x14ac:dyDescent="0.25"/>
    <row r="902" customFormat="1" ht="15" x14ac:dyDescent="0.25"/>
    <row r="903" customFormat="1" ht="15" x14ac:dyDescent="0.25"/>
    <row r="904" customFormat="1" ht="15" x14ac:dyDescent="0.25"/>
    <row r="905" customFormat="1" ht="15" x14ac:dyDescent="0.25"/>
    <row r="906" customFormat="1" ht="15" x14ac:dyDescent="0.25"/>
    <row r="907" customFormat="1" ht="15" x14ac:dyDescent="0.25"/>
    <row r="908" customFormat="1" ht="15" x14ac:dyDescent="0.25"/>
    <row r="909" customFormat="1" ht="15" x14ac:dyDescent="0.25"/>
    <row r="910" customFormat="1" ht="15" x14ac:dyDescent="0.25"/>
    <row r="911" customFormat="1" ht="15" x14ac:dyDescent="0.25"/>
    <row r="912" customFormat="1" ht="15" x14ac:dyDescent="0.25"/>
    <row r="913" customFormat="1" ht="15" x14ac:dyDescent="0.25"/>
    <row r="914" customFormat="1" ht="15" x14ac:dyDescent="0.25"/>
    <row r="915" customFormat="1" ht="15" x14ac:dyDescent="0.25"/>
    <row r="916" customFormat="1" ht="15" x14ac:dyDescent="0.25"/>
    <row r="917" customFormat="1" ht="15" x14ac:dyDescent="0.25"/>
    <row r="918" customFormat="1" ht="15" x14ac:dyDescent="0.25"/>
    <row r="919" customFormat="1" ht="15" x14ac:dyDescent="0.25"/>
    <row r="920" customFormat="1" ht="15" x14ac:dyDescent="0.25"/>
    <row r="921" customFormat="1" ht="15" x14ac:dyDescent="0.25"/>
    <row r="922" customFormat="1" ht="15" x14ac:dyDescent="0.25"/>
    <row r="923" customFormat="1" ht="15" x14ac:dyDescent="0.25"/>
    <row r="924" customFormat="1" ht="15" x14ac:dyDescent="0.25"/>
    <row r="925" customFormat="1" ht="15" x14ac:dyDescent="0.25"/>
    <row r="926" customFormat="1" ht="15" x14ac:dyDescent="0.25"/>
    <row r="927" customFormat="1" ht="15" x14ac:dyDescent="0.25"/>
    <row r="928" customFormat="1" ht="15" x14ac:dyDescent="0.25"/>
    <row r="929" customFormat="1" ht="15" x14ac:dyDescent="0.25"/>
    <row r="930" customFormat="1" ht="15" x14ac:dyDescent="0.25"/>
    <row r="931" customFormat="1" ht="15" x14ac:dyDescent="0.25"/>
    <row r="932" customFormat="1" ht="15" x14ac:dyDescent="0.25"/>
    <row r="933" customFormat="1" ht="15" x14ac:dyDescent="0.25"/>
    <row r="934" customFormat="1" ht="15" x14ac:dyDescent="0.25"/>
    <row r="935" customFormat="1" ht="15" x14ac:dyDescent="0.25"/>
    <row r="936" customFormat="1" ht="15" x14ac:dyDescent="0.25"/>
    <row r="937" customFormat="1" ht="15" x14ac:dyDescent="0.25"/>
    <row r="938" customFormat="1" ht="15" x14ac:dyDescent="0.25"/>
    <row r="939" customFormat="1" ht="15" x14ac:dyDescent="0.25"/>
    <row r="940" customFormat="1" ht="15" x14ac:dyDescent="0.25"/>
    <row r="941" customFormat="1" ht="15" x14ac:dyDescent="0.25"/>
    <row r="942" customFormat="1" ht="15" x14ac:dyDescent="0.25"/>
    <row r="943" customFormat="1" ht="15" x14ac:dyDescent="0.25"/>
    <row r="944" customFormat="1" ht="15" x14ac:dyDescent="0.25"/>
    <row r="945" customFormat="1" ht="15" x14ac:dyDescent="0.25"/>
    <row r="946" customFormat="1" ht="15" x14ac:dyDescent="0.25"/>
    <row r="947" customFormat="1" ht="15" x14ac:dyDescent="0.25"/>
    <row r="948" customFormat="1" ht="15" x14ac:dyDescent="0.25"/>
    <row r="949" customFormat="1" ht="15" x14ac:dyDescent="0.25"/>
    <row r="950" customFormat="1" ht="15" x14ac:dyDescent="0.25"/>
    <row r="951" customFormat="1" ht="15" x14ac:dyDescent="0.25"/>
    <row r="952" customFormat="1" ht="15" x14ac:dyDescent="0.25"/>
    <row r="953" customFormat="1" ht="15" x14ac:dyDescent="0.25"/>
    <row r="954" customFormat="1" ht="15" x14ac:dyDescent="0.25"/>
    <row r="955" customFormat="1" ht="15" x14ac:dyDescent="0.25"/>
    <row r="956" customFormat="1" ht="15" x14ac:dyDescent="0.25"/>
    <row r="957" customFormat="1" ht="15" x14ac:dyDescent="0.25"/>
    <row r="958" customFormat="1" ht="15" x14ac:dyDescent="0.25"/>
    <row r="959" customFormat="1" ht="15" x14ac:dyDescent="0.25"/>
    <row r="960" customFormat="1" ht="15" x14ac:dyDescent="0.25"/>
    <row r="961" customFormat="1" ht="15" x14ac:dyDescent="0.25"/>
    <row r="962" customFormat="1" ht="15" x14ac:dyDescent="0.25"/>
    <row r="963" customFormat="1" ht="15" x14ac:dyDescent="0.25"/>
    <row r="964" customFormat="1" ht="15" x14ac:dyDescent="0.25"/>
    <row r="965" customFormat="1" ht="15" x14ac:dyDescent="0.25"/>
    <row r="966" customFormat="1" ht="15" x14ac:dyDescent="0.25"/>
    <row r="967" customFormat="1" ht="15" x14ac:dyDescent="0.25"/>
    <row r="968" customFormat="1" ht="15" x14ac:dyDescent="0.25"/>
    <row r="969" customFormat="1" ht="15" x14ac:dyDescent="0.25"/>
    <row r="970" customFormat="1" ht="15" x14ac:dyDescent="0.25"/>
    <row r="971" customFormat="1" ht="15" x14ac:dyDescent="0.25"/>
    <row r="972" customFormat="1" ht="15" x14ac:dyDescent="0.25"/>
    <row r="973" customFormat="1" ht="15" x14ac:dyDescent="0.25"/>
    <row r="974" customFormat="1" ht="15" x14ac:dyDescent="0.25"/>
    <row r="975" customFormat="1" ht="15" x14ac:dyDescent="0.25"/>
    <row r="976" customFormat="1" ht="15" x14ac:dyDescent="0.25"/>
    <row r="977" customFormat="1" ht="15" x14ac:dyDescent="0.25"/>
    <row r="978" customFormat="1" ht="15" x14ac:dyDescent="0.25"/>
    <row r="979" customFormat="1" ht="15" x14ac:dyDescent="0.25"/>
    <row r="980" customFormat="1" ht="15" x14ac:dyDescent="0.25"/>
    <row r="981" customFormat="1" ht="15" x14ac:dyDescent="0.25"/>
    <row r="982" customFormat="1" ht="15" x14ac:dyDescent="0.25"/>
    <row r="983" customFormat="1" ht="15" x14ac:dyDescent="0.25"/>
    <row r="984" customFormat="1" ht="15" x14ac:dyDescent="0.25"/>
    <row r="985" customFormat="1" ht="15" x14ac:dyDescent="0.25"/>
    <row r="986" customFormat="1" ht="15" x14ac:dyDescent="0.25"/>
    <row r="987" customFormat="1" ht="15" x14ac:dyDescent="0.25"/>
    <row r="988" customFormat="1" ht="15" x14ac:dyDescent="0.25"/>
    <row r="989" customFormat="1" ht="15" x14ac:dyDescent="0.25"/>
    <row r="990" customFormat="1" ht="15" x14ac:dyDescent="0.25"/>
    <row r="991" customFormat="1" ht="15" x14ac:dyDescent="0.25"/>
    <row r="992" customFormat="1" ht="15" x14ac:dyDescent="0.25"/>
    <row r="993" customFormat="1" ht="15" x14ac:dyDescent="0.25"/>
    <row r="994" customFormat="1" ht="15" x14ac:dyDescent="0.25"/>
    <row r="995" customFormat="1" ht="15" x14ac:dyDescent="0.25"/>
    <row r="996" customFormat="1" ht="15" x14ac:dyDescent="0.25"/>
    <row r="997" customFormat="1" ht="15" x14ac:dyDescent="0.25"/>
    <row r="998" customFormat="1" ht="15" x14ac:dyDescent="0.25"/>
    <row r="999" customFormat="1" ht="15" x14ac:dyDescent="0.25"/>
    <row r="1000" customFormat="1" ht="15" x14ac:dyDescent="0.25"/>
    <row r="1001" customFormat="1" ht="15" x14ac:dyDescent="0.25"/>
    <row r="1002" customFormat="1" ht="15" x14ac:dyDescent="0.25"/>
    <row r="1003" customFormat="1" ht="15" x14ac:dyDescent="0.25"/>
    <row r="1004" customFormat="1" ht="15" x14ac:dyDescent="0.25"/>
    <row r="1005" customFormat="1" ht="15" x14ac:dyDescent="0.25"/>
    <row r="1006" customFormat="1" ht="15" x14ac:dyDescent="0.25"/>
    <row r="1007" customFormat="1" ht="15" x14ac:dyDescent="0.25"/>
    <row r="1008" customFormat="1" ht="15" x14ac:dyDescent="0.25"/>
    <row r="1009" customFormat="1" ht="15" x14ac:dyDescent="0.25"/>
    <row r="1010" customFormat="1" ht="15" x14ac:dyDescent="0.25"/>
    <row r="1011" customFormat="1" ht="15" x14ac:dyDescent="0.25"/>
    <row r="1012" customFormat="1" ht="15" x14ac:dyDescent="0.25"/>
    <row r="1013" customFormat="1" ht="15" x14ac:dyDescent="0.25"/>
    <row r="1014" customFormat="1" ht="15" x14ac:dyDescent="0.25"/>
    <row r="1015" customFormat="1" ht="15" x14ac:dyDescent="0.25"/>
    <row r="1016" customFormat="1" ht="15" x14ac:dyDescent="0.25"/>
    <row r="1017" customFormat="1" ht="15" x14ac:dyDescent="0.25"/>
    <row r="1018" customFormat="1" ht="15" x14ac:dyDescent="0.25"/>
    <row r="1019" customFormat="1" ht="15" x14ac:dyDescent="0.25"/>
    <row r="1020" customFormat="1" ht="15" x14ac:dyDescent="0.25"/>
    <row r="1021" customFormat="1" ht="15" x14ac:dyDescent="0.25"/>
    <row r="1022" customFormat="1" ht="15" x14ac:dyDescent="0.25"/>
    <row r="1023" customFormat="1" ht="15" x14ac:dyDescent="0.25"/>
    <row r="1024" customFormat="1" ht="15" x14ac:dyDescent="0.25"/>
    <row r="1025" customFormat="1" ht="15" x14ac:dyDescent="0.25"/>
    <row r="1026" customFormat="1" ht="15" x14ac:dyDescent="0.25"/>
    <row r="1027" customFormat="1" ht="15" x14ac:dyDescent="0.25"/>
    <row r="1028" customFormat="1" ht="15" x14ac:dyDescent="0.25"/>
    <row r="1029" customFormat="1" ht="15" x14ac:dyDescent="0.25"/>
    <row r="1030" customFormat="1" ht="15" x14ac:dyDescent="0.25"/>
    <row r="1031" customFormat="1" ht="15" x14ac:dyDescent="0.25"/>
    <row r="1032" customFormat="1" ht="15" x14ac:dyDescent="0.25"/>
    <row r="1033" customFormat="1" ht="15" x14ac:dyDescent="0.25"/>
    <row r="1034" customFormat="1" ht="15" x14ac:dyDescent="0.25"/>
    <row r="1035" customFormat="1" ht="15" x14ac:dyDescent="0.25"/>
    <row r="1036" customFormat="1" ht="15" x14ac:dyDescent="0.25"/>
    <row r="1037" customFormat="1" ht="15" x14ac:dyDescent="0.25"/>
    <row r="1038" customFormat="1" ht="15" x14ac:dyDescent="0.25"/>
    <row r="1039" customFormat="1" ht="15" x14ac:dyDescent="0.25"/>
    <row r="1040" customFormat="1" ht="15" x14ac:dyDescent="0.25"/>
    <row r="1041" customFormat="1" ht="15" x14ac:dyDescent="0.25"/>
    <row r="1042" customFormat="1" ht="15" x14ac:dyDescent="0.25"/>
    <row r="1043" customFormat="1" ht="15" x14ac:dyDescent="0.25"/>
    <row r="1044" customFormat="1" ht="15" x14ac:dyDescent="0.25"/>
    <row r="1045" customFormat="1" ht="15" x14ac:dyDescent="0.25"/>
    <row r="1046" customFormat="1" ht="15" x14ac:dyDescent="0.25"/>
    <row r="1047" customFormat="1" ht="15" x14ac:dyDescent="0.25"/>
    <row r="1048" customFormat="1" ht="15" x14ac:dyDescent="0.25"/>
    <row r="1049" customFormat="1" ht="15" x14ac:dyDescent="0.25"/>
    <row r="1050" customFormat="1" ht="15" x14ac:dyDescent="0.25"/>
    <row r="1051" customFormat="1" ht="15" x14ac:dyDescent="0.25"/>
    <row r="1052" customFormat="1" ht="15" x14ac:dyDescent="0.25"/>
    <row r="1053" customFormat="1" ht="15" x14ac:dyDescent="0.25"/>
    <row r="1054" customFormat="1" ht="15" x14ac:dyDescent="0.25"/>
    <row r="1055" customFormat="1" ht="15" x14ac:dyDescent="0.25"/>
    <row r="1056" customFormat="1" ht="15" x14ac:dyDescent="0.25"/>
    <row r="1057" customFormat="1" ht="15" x14ac:dyDescent="0.25"/>
    <row r="1058" customFormat="1" ht="15" x14ac:dyDescent="0.25"/>
    <row r="1059" customFormat="1" ht="15" x14ac:dyDescent="0.25"/>
    <row r="1060" customFormat="1" ht="15" x14ac:dyDescent="0.25"/>
    <row r="1061" customFormat="1" ht="15" x14ac:dyDescent="0.25"/>
    <row r="1062" customFormat="1" ht="15" x14ac:dyDescent="0.25"/>
    <row r="1063" customFormat="1" ht="15" x14ac:dyDescent="0.25"/>
    <row r="1064" customFormat="1" ht="15" x14ac:dyDescent="0.25"/>
    <row r="1065" customFormat="1" ht="15" x14ac:dyDescent="0.25"/>
    <row r="1066" customFormat="1" ht="15" x14ac:dyDescent="0.25"/>
    <row r="1067" customFormat="1" ht="15" x14ac:dyDescent="0.25"/>
    <row r="1068" customFormat="1" ht="15" x14ac:dyDescent="0.25"/>
    <row r="1069" customFormat="1" ht="15" x14ac:dyDescent="0.25"/>
    <row r="1070" customFormat="1" ht="15" x14ac:dyDescent="0.25"/>
    <row r="1071" customFormat="1" ht="15" x14ac:dyDescent="0.25"/>
    <row r="1072" customFormat="1" ht="15" x14ac:dyDescent="0.25"/>
    <row r="1073" customFormat="1" ht="15" x14ac:dyDescent="0.25"/>
    <row r="1074" customFormat="1" ht="15" x14ac:dyDescent="0.25"/>
    <row r="1075" customFormat="1" ht="15" x14ac:dyDescent="0.25"/>
    <row r="1076" customFormat="1" ht="15" x14ac:dyDescent="0.25"/>
    <row r="1077" customFormat="1" ht="15" x14ac:dyDescent="0.25"/>
    <row r="1078" customFormat="1" ht="15" x14ac:dyDescent="0.25"/>
    <row r="1079" customFormat="1" ht="15" x14ac:dyDescent="0.25"/>
    <row r="1080" customFormat="1" ht="15" x14ac:dyDescent="0.25"/>
    <row r="1081" customFormat="1" ht="15" x14ac:dyDescent="0.25"/>
    <row r="1082" customFormat="1" ht="15" x14ac:dyDescent="0.25"/>
    <row r="1083" customFormat="1" ht="15" x14ac:dyDescent="0.25"/>
    <row r="1084" customFormat="1" ht="15" x14ac:dyDescent="0.25"/>
    <row r="1085" customFormat="1" ht="15" x14ac:dyDescent="0.25"/>
    <row r="1086" customFormat="1" ht="15" x14ac:dyDescent="0.25"/>
    <row r="1087" customFormat="1" ht="15" x14ac:dyDescent="0.25"/>
    <row r="1088" customFormat="1" ht="15" x14ac:dyDescent="0.25"/>
    <row r="1089" customFormat="1" ht="15" x14ac:dyDescent="0.25"/>
    <row r="1090" customFormat="1" ht="15" x14ac:dyDescent="0.25"/>
    <row r="1091" customFormat="1" ht="15" x14ac:dyDescent="0.25"/>
    <row r="1092" customFormat="1" ht="15" x14ac:dyDescent="0.25"/>
    <row r="1093" customFormat="1" ht="15" x14ac:dyDescent="0.25"/>
    <row r="1094" customFormat="1" ht="15" x14ac:dyDescent="0.25"/>
    <row r="1095" customFormat="1" ht="15" x14ac:dyDescent="0.25"/>
    <row r="1096" customFormat="1" ht="15" x14ac:dyDescent="0.25"/>
    <row r="1097" customFormat="1" ht="15" x14ac:dyDescent="0.25"/>
    <row r="1098" customFormat="1" ht="15" x14ac:dyDescent="0.25"/>
    <row r="1099" customFormat="1" ht="15" x14ac:dyDescent="0.25"/>
    <row r="1100" customFormat="1" ht="15" x14ac:dyDescent="0.25"/>
    <row r="1101" customFormat="1" ht="15" x14ac:dyDescent="0.25"/>
    <row r="1102" customFormat="1" ht="15" x14ac:dyDescent="0.25"/>
    <row r="1103" customFormat="1" ht="15" x14ac:dyDescent="0.25"/>
    <row r="1104" customFormat="1" ht="15" x14ac:dyDescent="0.25"/>
    <row r="1105" customFormat="1" ht="15" x14ac:dyDescent="0.25"/>
    <row r="1106" customFormat="1" ht="15" x14ac:dyDescent="0.25"/>
    <row r="1107" customFormat="1" ht="15" x14ac:dyDescent="0.25"/>
    <row r="1108" customFormat="1" ht="15" x14ac:dyDescent="0.25"/>
    <row r="1109" customFormat="1" ht="15" x14ac:dyDescent="0.25"/>
    <row r="1110" customFormat="1" ht="15" x14ac:dyDescent="0.25"/>
    <row r="1111" customFormat="1" ht="15" x14ac:dyDescent="0.25"/>
    <row r="1112" customFormat="1" ht="15" x14ac:dyDescent="0.25"/>
    <row r="1113" customFormat="1" ht="15" x14ac:dyDescent="0.25"/>
    <row r="1114" customFormat="1" ht="15" x14ac:dyDescent="0.25"/>
    <row r="1115" customFormat="1" ht="15" x14ac:dyDescent="0.25"/>
    <row r="1116" customFormat="1" ht="15" x14ac:dyDescent="0.25"/>
    <row r="1117" customFormat="1" ht="15" x14ac:dyDescent="0.25"/>
    <row r="1118" customFormat="1" ht="15" x14ac:dyDescent="0.25"/>
    <row r="1119" customFormat="1" ht="15" x14ac:dyDescent="0.25"/>
    <row r="1120" customFormat="1" ht="15" x14ac:dyDescent="0.25"/>
    <row r="1121" customFormat="1" ht="15" x14ac:dyDescent="0.25"/>
    <row r="1122" customFormat="1" ht="15" x14ac:dyDescent="0.25"/>
    <row r="1123" customFormat="1" ht="15" x14ac:dyDescent="0.25"/>
    <row r="1124" customFormat="1" ht="15" x14ac:dyDescent="0.25"/>
    <row r="1125" customFormat="1" ht="15" x14ac:dyDescent="0.25"/>
    <row r="1126" customFormat="1" ht="15" x14ac:dyDescent="0.25"/>
    <row r="1127" customFormat="1" ht="15" x14ac:dyDescent="0.25"/>
    <row r="1128" customFormat="1" ht="15" x14ac:dyDescent="0.25"/>
    <row r="1129" customFormat="1" ht="15" x14ac:dyDescent="0.25"/>
    <row r="1130" customFormat="1" ht="15" x14ac:dyDescent="0.25"/>
    <row r="1131" customFormat="1" ht="15" x14ac:dyDescent="0.25"/>
    <row r="1132" customFormat="1" ht="15" x14ac:dyDescent="0.25"/>
    <row r="1133" customFormat="1" ht="15" x14ac:dyDescent="0.25"/>
    <row r="1134" customFormat="1" ht="15" x14ac:dyDescent="0.25"/>
    <row r="1135" customFormat="1" ht="15" x14ac:dyDescent="0.25"/>
    <row r="1136" customFormat="1" ht="15" x14ac:dyDescent="0.25"/>
    <row r="1137" customFormat="1" ht="15" x14ac:dyDescent="0.25"/>
    <row r="1138" customFormat="1" ht="15" x14ac:dyDescent="0.25"/>
    <row r="1139" customFormat="1" ht="15" x14ac:dyDescent="0.25"/>
    <row r="1140" customFormat="1" ht="15" x14ac:dyDescent="0.25"/>
    <row r="1141" customFormat="1" ht="15" x14ac:dyDescent="0.25"/>
    <row r="1142" customFormat="1" ht="15" x14ac:dyDescent="0.25"/>
    <row r="1143" customFormat="1" ht="15" x14ac:dyDescent="0.25"/>
    <row r="1144" customFormat="1" ht="15" x14ac:dyDescent="0.25"/>
    <row r="1145" customFormat="1" ht="15" x14ac:dyDescent="0.25"/>
    <row r="1146" customFormat="1" ht="15" x14ac:dyDescent="0.25"/>
    <row r="1147" customFormat="1" ht="15" x14ac:dyDescent="0.25"/>
    <row r="1148" customFormat="1" ht="15" x14ac:dyDescent="0.25"/>
    <row r="1149" customFormat="1" ht="15" x14ac:dyDescent="0.25"/>
    <row r="1150" customFormat="1" ht="15" x14ac:dyDescent="0.25"/>
    <row r="1151" customFormat="1" ht="15" x14ac:dyDescent="0.25"/>
    <row r="1152" customFormat="1" ht="15" x14ac:dyDescent="0.25"/>
    <row r="1153" customFormat="1" ht="15" x14ac:dyDescent="0.25"/>
    <row r="1154" customFormat="1" ht="15" x14ac:dyDescent="0.25"/>
    <row r="1155" customFormat="1" ht="15" x14ac:dyDescent="0.25"/>
    <row r="1156" customFormat="1" ht="15" x14ac:dyDescent="0.25"/>
    <row r="1157" customFormat="1" ht="15" x14ac:dyDescent="0.25"/>
    <row r="1158" customFormat="1" ht="15" x14ac:dyDescent="0.25"/>
    <row r="1159" customFormat="1" ht="15" x14ac:dyDescent="0.25"/>
    <row r="1160" customFormat="1" ht="15" x14ac:dyDescent="0.25"/>
    <row r="1161" customFormat="1" ht="15" x14ac:dyDescent="0.25"/>
    <row r="1162" customFormat="1" ht="15" x14ac:dyDescent="0.25"/>
    <row r="1163" customFormat="1" ht="15" x14ac:dyDescent="0.25"/>
    <row r="1164" customFormat="1" ht="15" x14ac:dyDescent="0.25"/>
    <row r="1165" customFormat="1" ht="15" x14ac:dyDescent="0.25"/>
    <row r="1166" customFormat="1" ht="15" x14ac:dyDescent="0.25"/>
    <row r="1167" customFormat="1" ht="15" x14ac:dyDescent="0.25"/>
    <row r="1168" customFormat="1" ht="15" x14ac:dyDescent="0.25"/>
    <row r="1169" customFormat="1" ht="15" x14ac:dyDescent="0.25"/>
    <row r="1170" customFormat="1" ht="15" x14ac:dyDescent="0.25"/>
    <row r="1171" customFormat="1" ht="15" x14ac:dyDescent="0.25"/>
    <row r="1172" customFormat="1" ht="15" x14ac:dyDescent="0.25"/>
    <row r="1173" customFormat="1" ht="15" x14ac:dyDescent="0.25"/>
    <row r="1174" customFormat="1" ht="15" x14ac:dyDescent="0.25"/>
    <row r="1175" customFormat="1" ht="15" x14ac:dyDescent="0.25"/>
    <row r="1176" customFormat="1" ht="15" x14ac:dyDescent="0.25"/>
    <row r="1177" customFormat="1" ht="15" x14ac:dyDescent="0.25"/>
    <row r="1178" customFormat="1" ht="15" x14ac:dyDescent="0.25"/>
    <row r="1179" customFormat="1" ht="15" x14ac:dyDescent="0.25"/>
    <row r="1180" customFormat="1" ht="15" x14ac:dyDescent="0.25"/>
    <row r="1181" customFormat="1" ht="15" x14ac:dyDescent="0.25"/>
    <row r="1182" customFormat="1" ht="15" x14ac:dyDescent="0.25"/>
    <row r="1183" customFormat="1" ht="15" x14ac:dyDescent="0.25"/>
    <row r="1184" customFormat="1" ht="15" x14ac:dyDescent="0.25"/>
    <row r="1185" customFormat="1" ht="15" x14ac:dyDescent="0.25"/>
    <row r="1186" customFormat="1" ht="15" x14ac:dyDescent="0.25"/>
    <row r="1187" customFormat="1" ht="15" x14ac:dyDescent="0.25"/>
    <row r="1188" customFormat="1" ht="15" x14ac:dyDescent="0.25"/>
    <row r="1189" customFormat="1" ht="15" x14ac:dyDescent="0.25"/>
    <row r="1190" customFormat="1" ht="15" x14ac:dyDescent="0.25"/>
    <row r="1191" customFormat="1" ht="15" x14ac:dyDescent="0.25"/>
    <row r="1192" customFormat="1" ht="15" x14ac:dyDescent="0.25"/>
    <row r="1193" customFormat="1" ht="15" x14ac:dyDescent="0.25"/>
    <row r="1194" customFormat="1" ht="15" x14ac:dyDescent="0.25"/>
    <row r="1195" customFormat="1" ht="15" x14ac:dyDescent="0.25"/>
    <row r="1196" customFormat="1" ht="15" x14ac:dyDescent="0.25"/>
    <row r="1197" customFormat="1" ht="15" x14ac:dyDescent="0.25"/>
    <row r="1198" customFormat="1" ht="15" x14ac:dyDescent="0.25"/>
    <row r="1199" customFormat="1" ht="15" x14ac:dyDescent="0.25"/>
    <row r="1200" customFormat="1" ht="15" x14ac:dyDescent="0.25"/>
    <row r="1201" customFormat="1" ht="15" x14ac:dyDescent="0.25"/>
    <row r="1202" customFormat="1" ht="15" x14ac:dyDescent="0.25"/>
    <row r="1203" customFormat="1" ht="15" x14ac:dyDescent="0.25"/>
    <row r="1204" customFormat="1" ht="15" x14ac:dyDescent="0.25"/>
    <row r="1205" customFormat="1" ht="15" x14ac:dyDescent="0.25"/>
    <row r="1206" customFormat="1" ht="15" x14ac:dyDescent="0.25"/>
    <row r="1207" customFormat="1" ht="15" x14ac:dyDescent="0.25"/>
    <row r="1208" customFormat="1" ht="15" x14ac:dyDescent="0.25"/>
    <row r="1209" customFormat="1" ht="15" x14ac:dyDescent="0.25"/>
    <row r="1210" customFormat="1" ht="15" x14ac:dyDescent="0.25"/>
    <row r="1211" customFormat="1" ht="15" x14ac:dyDescent="0.25"/>
    <row r="1212" customFormat="1" ht="15" x14ac:dyDescent="0.25"/>
    <row r="1213" customFormat="1" ht="15" x14ac:dyDescent="0.25"/>
    <row r="1214" customFormat="1" ht="15" x14ac:dyDescent="0.25"/>
    <row r="1215" customFormat="1" ht="15" x14ac:dyDescent="0.25"/>
    <row r="1216" customFormat="1" ht="15" x14ac:dyDescent="0.25"/>
    <row r="1217" customFormat="1" ht="15" x14ac:dyDescent="0.25"/>
    <row r="1218" customFormat="1" ht="15" x14ac:dyDescent="0.25"/>
    <row r="1219" customFormat="1" ht="15" x14ac:dyDescent="0.25"/>
    <row r="1220" customFormat="1" ht="15" x14ac:dyDescent="0.25"/>
    <row r="1221" customFormat="1" ht="15" x14ac:dyDescent="0.25"/>
    <row r="1222" customFormat="1" ht="15" x14ac:dyDescent="0.25"/>
    <row r="1223" customFormat="1" ht="15" x14ac:dyDescent="0.25"/>
    <row r="1224" customFormat="1" ht="15" x14ac:dyDescent="0.25"/>
    <row r="1225" customFormat="1" ht="15" x14ac:dyDescent="0.25"/>
    <row r="1226" customFormat="1" ht="15" x14ac:dyDescent="0.25"/>
    <row r="1227" customFormat="1" ht="15" x14ac:dyDescent="0.25"/>
    <row r="1228" customFormat="1" ht="15" x14ac:dyDescent="0.25"/>
    <row r="1229" customFormat="1" ht="15" x14ac:dyDescent="0.25"/>
    <row r="1230" customFormat="1" ht="15" x14ac:dyDescent="0.25"/>
    <row r="1231" customFormat="1" ht="15" x14ac:dyDescent="0.25"/>
    <row r="1232" customFormat="1" ht="15" x14ac:dyDescent="0.25"/>
    <row r="1233" customFormat="1" ht="15" x14ac:dyDescent="0.25"/>
    <row r="1234" customFormat="1" ht="15" x14ac:dyDescent="0.25"/>
    <row r="1235" customFormat="1" ht="15" x14ac:dyDescent="0.25"/>
    <row r="1236" customFormat="1" ht="15" x14ac:dyDescent="0.25"/>
    <row r="1237" customFormat="1" ht="15" x14ac:dyDescent="0.25"/>
    <row r="1238" customFormat="1" ht="15" x14ac:dyDescent="0.25"/>
    <row r="1239" customFormat="1" ht="15" x14ac:dyDescent="0.25"/>
    <row r="1240" customFormat="1" ht="15" x14ac:dyDescent="0.25"/>
    <row r="1241" customFormat="1" ht="15" x14ac:dyDescent="0.25"/>
    <row r="1242" customFormat="1" ht="15" x14ac:dyDescent="0.25"/>
    <row r="1243" customFormat="1" ht="15" x14ac:dyDescent="0.25"/>
    <row r="1244" customFormat="1" ht="15" x14ac:dyDescent="0.25"/>
    <row r="1245" customFormat="1" ht="15" x14ac:dyDescent="0.25"/>
    <row r="1246" customFormat="1" ht="15" x14ac:dyDescent="0.25"/>
    <row r="1247" customFormat="1" ht="15" x14ac:dyDescent="0.25"/>
    <row r="1248" customFormat="1" ht="15" x14ac:dyDescent="0.25"/>
    <row r="1249" customFormat="1" ht="15" x14ac:dyDescent="0.25"/>
    <row r="1250" customFormat="1" ht="15" x14ac:dyDescent="0.25"/>
    <row r="1251" customFormat="1" ht="15" x14ac:dyDescent="0.25"/>
    <row r="1252" customFormat="1" ht="15" x14ac:dyDescent="0.25"/>
    <row r="1253" customFormat="1" ht="15" x14ac:dyDescent="0.25"/>
    <row r="1254" customFormat="1" ht="15" x14ac:dyDescent="0.25"/>
    <row r="1255" customFormat="1" ht="15" x14ac:dyDescent="0.25"/>
    <row r="1256" customFormat="1" ht="15" x14ac:dyDescent="0.25"/>
    <row r="1257" customFormat="1" ht="15" x14ac:dyDescent="0.25"/>
    <row r="1258" customFormat="1" ht="15" x14ac:dyDescent="0.25"/>
    <row r="1259" customFormat="1" ht="15" x14ac:dyDescent="0.25"/>
    <row r="1260" customFormat="1" ht="15" x14ac:dyDescent="0.25"/>
    <row r="1261" customFormat="1" ht="15" x14ac:dyDescent="0.25"/>
    <row r="1262" customFormat="1" ht="15" x14ac:dyDescent="0.25"/>
    <row r="1263" customFormat="1" ht="15" x14ac:dyDescent="0.25"/>
    <row r="1264" customFormat="1" ht="15" x14ac:dyDescent="0.25"/>
    <row r="1265" customFormat="1" ht="15" x14ac:dyDescent="0.25"/>
    <row r="1266" customFormat="1" ht="15" x14ac:dyDescent="0.25"/>
    <row r="1267" customFormat="1" ht="15" x14ac:dyDescent="0.25"/>
    <row r="1268" customFormat="1" ht="15" x14ac:dyDescent="0.25"/>
    <row r="1269" customFormat="1" ht="15" x14ac:dyDescent="0.25"/>
    <row r="1270" customFormat="1" ht="15" x14ac:dyDescent="0.25"/>
    <row r="1271" customFormat="1" ht="15" x14ac:dyDescent="0.25"/>
    <row r="1272" customFormat="1" ht="15" x14ac:dyDescent="0.25"/>
    <row r="1273" customFormat="1" ht="15" x14ac:dyDescent="0.25"/>
    <row r="1274" customFormat="1" ht="15" x14ac:dyDescent="0.25"/>
    <row r="1275" customFormat="1" ht="15" x14ac:dyDescent="0.25"/>
    <row r="1276" customFormat="1" ht="15" x14ac:dyDescent="0.25"/>
    <row r="1277" customFormat="1" ht="15" x14ac:dyDescent="0.25"/>
    <row r="1278" customFormat="1" ht="15" x14ac:dyDescent="0.25"/>
    <row r="1279" customFormat="1" ht="15" x14ac:dyDescent="0.25"/>
    <row r="1280" customFormat="1" ht="15" x14ac:dyDescent="0.25"/>
    <row r="1281" customFormat="1" ht="15" x14ac:dyDescent="0.25"/>
    <row r="1282" customFormat="1" ht="15" x14ac:dyDescent="0.25"/>
    <row r="1283" customFormat="1" ht="15" x14ac:dyDescent="0.25"/>
    <row r="1284" customFormat="1" ht="15" x14ac:dyDescent="0.25"/>
    <row r="1285" customFormat="1" ht="15" x14ac:dyDescent="0.25"/>
    <row r="1286" customFormat="1" ht="15" x14ac:dyDescent="0.25"/>
    <row r="1287" customFormat="1" ht="15" x14ac:dyDescent="0.25"/>
    <row r="1288" customFormat="1" ht="15" x14ac:dyDescent="0.25"/>
    <row r="1289" customFormat="1" ht="15" x14ac:dyDescent="0.25"/>
    <row r="1290" customFormat="1" ht="15" x14ac:dyDescent="0.25"/>
    <row r="1291" customFormat="1" ht="15" x14ac:dyDescent="0.25"/>
    <row r="1292" customFormat="1" ht="15" x14ac:dyDescent="0.25"/>
    <row r="1293" customFormat="1" ht="15" x14ac:dyDescent="0.25"/>
    <row r="1294" customFormat="1" ht="15" x14ac:dyDescent="0.25"/>
    <row r="1295" customFormat="1" ht="15" x14ac:dyDescent="0.25"/>
    <row r="1296" customFormat="1" ht="15" x14ac:dyDescent="0.25"/>
    <row r="1297" customFormat="1" ht="15" x14ac:dyDescent="0.25"/>
    <row r="1298" customFormat="1" ht="15" x14ac:dyDescent="0.25"/>
    <row r="1299" customFormat="1" ht="15" x14ac:dyDescent="0.25"/>
    <row r="1300" customFormat="1" ht="15" x14ac:dyDescent="0.25"/>
    <row r="1301" customFormat="1" ht="15" x14ac:dyDescent="0.25"/>
    <row r="1302" customFormat="1" ht="15" x14ac:dyDescent="0.25"/>
    <row r="1303" customFormat="1" ht="15" x14ac:dyDescent="0.25"/>
    <row r="1304" customFormat="1" ht="15" x14ac:dyDescent="0.25"/>
    <row r="1305" customFormat="1" ht="15" x14ac:dyDescent="0.25"/>
    <row r="1306" customFormat="1" ht="15" x14ac:dyDescent="0.25"/>
    <row r="1307" customFormat="1" ht="15" x14ac:dyDescent="0.25"/>
    <row r="1308" customFormat="1" ht="15" x14ac:dyDescent="0.25"/>
    <row r="1309" customFormat="1" ht="15" x14ac:dyDescent="0.25"/>
    <row r="1310" customFormat="1" ht="15" x14ac:dyDescent="0.25"/>
    <row r="1311" customFormat="1" ht="15" x14ac:dyDescent="0.25"/>
    <row r="1312" customFormat="1" ht="15" x14ac:dyDescent="0.25"/>
    <row r="1313" customFormat="1" ht="15" x14ac:dyDescent="0.25"/>
    <row r="1314" customFormat="1" ht="15" x14ac:dyDescent="0.25"/>
    <row r="1315" customFormat="1" ht="15" x14ac:dyDescent="0.25"/>
    <row r="1316" customFormat="1" ht="15" x14ac:dyDescent="0.25"/>
    <row r="1317" customFormat="1" ht="15" x14ac:dyDescent="0.25"/>
    <row r="1318" customFormat="1" ht="15" x14ac:dyDescent="0.25"/>
    <row r="1319" customFormat="1" ht="15" x14ac:dyDescent="0.25"/>
    <row r="1320" customFormat="1" ht="15" x14ac:dyDescent="0.25"/>
    <row r="1321" customFormat="1" ht="15" x14ac:dyDescent="0.25"/>
    <row r="1322" customFormat="1" ht="15" x14ac:dyDescent="0.25"/>
    <row r="1323" customFormat="1" ht="15" x14ac:dyDescent="0.25"/>
    <row r="1324" customFormat="1" ht="15" x14ac:dyDescent="0.25"/>
    <row r="1325" customFormat="1" ht="15" x14ac:dyDescent="0.25"/>
    <row r="1326" customFormat="1" ht="15" x14ac:dyDescent="0.25"/>
    <row r="1327" customFormat="1" ht="15" x14ac:dyDescent="0.25"/>
    <row r="1328" customFormat="1" ht="15" x14ac:dyDescent="0.25"/>
    <row r="1329" customFormat="1" ht="15" x14ac:dyDescent="0.25"/>
    <row r="1330" customFormat="1" ht="15" x14ac:dyDescent="0.25"/>
    <row r="1331" customFormat="1" ht="15" x14ac:dyDescent="0.25"/>
    <row r="1332" customFormat="1" ht="15" x14ac:dyDescent="0.25"/>
    <row r="1333" customFormat="1" ht="15" x14ac:dyDescent="0.25"/>
    <row r="1334" customFormat="1" ht="15" x14ac:dyDescent="0.25"/>
    <row r="1335" customFormat="1" ht="15" x14ac:dyDescent="0.25"/>
    <row r="1336" customFormat="1" ht="15" x14ac:dyDescent="0.25"/>
    <row r="1337" customFormat="1" ht="15" x14ac:dyDescent="0.25"/>
    <row r="1338" customFormat="1" ht="15" x14ac:dyDescent="0.25"/>
    <row r="1339" customFormat="1" ht="15" x14ac:dyDescent="0.25"/>
    <row r="1340" customFormat="1" ht="15" x14ac:dyDescent="0.25"/>
    <row r="1341" customFormat="1" ht="15" x14ac:dyDescent="0.25"/>
    <row r="1342" customFormat="1" ht="15" x14ac:dyDescent="0.25"/>
    <row r="1343" customFormat="1" ht="15" x14ac:dyDescent="0.25"/>
    <row r="1344" customFormat="1" ht="15" x14ac:dyDescent="0.25"/>
    <row r="1345" customFormat="1" ht="15" x14ac:dyDescent="0.25"/>
    <row r="1346" customFormat="1" ht="15" x14ac:dyDescent="0.25"/>
    <row r="1347" customFormat="1" ht="15" x14ac:dyDescent="0.25"/>
    <row r="1348" customFormat="1" ht="15" x14ac:dyDescent="0.25"/>
    <row r="1349" customFormat="1" ht="15" x14ac:dyDescent="0.25"/>
    <row r="1350" customFormat="1" ht="15" x14ac:dyDescent="0.25"/>
    <row r="1351" customFormat="1" ht="15" x14ac:dyDescent="0.25"/>
    <row r="1352" customFormat="1" ht="15" x14ac:dyDescent="0.25"/>
    <row r="1353" customFormat="1" ht="15" x14ac:dyDescent="0.25"/>
    <row r="1354" customFormat="1" ht="15" x14ac:dyDescent="0.25"/>
    <row r="1355" customFormat="1" ht="15" x14ac:dyDescent="0.25"/>
    <row r="1356" customFormat="1" ht="15" x14ac:dyDescent="0.25"/>
    <row r="1357" customFormat="1" ht="15" x14ac:dyDescent="0.25"/>
    <row r="1358" customFormat="1" ht="15" x14ac:dyDescent="0.25"/>
    <row r="1359" customFormat="1" ht="15" x14ac:dyDescent="0.25"/>
    <row r="1360" customFormat="1" ht="15" x14ac:dyDescent="0.25"/>
    <row r="1361" customFormat="1" ht="15" x14ac:dyDescent="0.25"/>
    <row r="1362" customFormat="1" ht="15" x14ac:dyDescent="0.25"/>
    <row r="1363" customFormat="1" ht="15" x14ac:dyDescent="0.25"/>
    <row r="1364" customFormat="1" ht="15" x14ac:dyDescent="0.25"/>
    <row r="1365" customFormat="1" ht="15" x14ac:dyDescent="0.25"/>
    <row r="1366" customFormat="1" ht="15" x14ac:dyDescent="0.25"/>
    <row r="1367" customFormat="1" ht="15" x14ac:dyDescent="0.25"/>
    <row r="1368" customFormat="1" ht="15" x14ac:dyDescent="0.25"/>
    <row r="1369" customFormat="1" ht="15" x14ac:dyDescent="0.25"/>
    <row r="1370" customFormat="1" ht="15" x14ac:dyDescent="0.25"/>
    <row r="1371" customFormat="1" ht="15" x14ac:dyDescent="0.25"/>
    <row r="1372" customFormat="1" ht="15" x14ac:dyDescent="0.25"/>
    <row r="1373" customFormat="1" ht="15" x14ac:dyDescent="0.25"/>
    <row r="1374" customFormat="1" ht="15" x14ac:dyDescent="0.25"/>
    <row r="1375" customFormat="1" ht="15" x14ac:dyDescent="0.25"/>
    <row r="1376" customFormat="1" ht="15" x14ac:dyDescent="0.25"/>
    <row r="1377" customFormat="1" ht="15" x14ac:dyDescent="0.25"/>
    <row r="1378" customFormat="1" ht="15" x14ac:dyDescent="0.25"/>
    <row r="1379" customFormat="1" ht="15" x14ac:dyDescent="0.25"/>
    <row r="1380" customFormat="1" ht="15" x14ac:dyDescent="0.25"/>
    <row r="1381" customFormat="1" ht="15" x14ac:dyDescent="0.25"/>
    <row r="1382" customFormat="1" ht="15" x14ac:dyDescent="0.25"/>
    <row r="1383" customFormat="1" ht="15" x14ac:dyDescent="0.25"/>
    <row r="1384" customFormat="1" ht="15" x14ac:dyDescent="0.25"/>
    <row r="1385" customFormat="1" ht="15" x14ac:dyDescent="0.25"/>
    <row r="1386" customFormat="1" ht="15" x14ac:dyDescent="0.25"/>
    <row r="1387" customFormat="1" ht="15" x14ac:dyDescent="0.25"/>
    <row r="1388" customFormat="1" ht="15" x14ac:dyDescent="0.25"/>
    <row r="1389" customFormat="1" ht="15" x14ac:dyDescent="0.25"/>
    <row r="1390" customFormat="1" ht="15" x14ac:dyDescent="0.25"/>
    <row r="1391" customFormat="1" ht="15" x14ac:dyDescent="0.25"/>
    <row r="1392" customFormat="1" ht="15" x14ac:dyDescent="0.25"/>
    <row r="1393" customFormat="1" ht="15" x14ac:dyDescent="0.25"/>
    <row r="1394" customFormat="1" ht="15" x14ac:dyDescent="0.25"/>
    <row r="1395" customFormat="1" ht="15" x14ac:dyDescent="0.25"/>
    <row r="1396" customFormat="1" ht="15" x14ac:dyDescent="0.25"/>
    <row r="1397" customFormat="1" ht="15" x14ac:dyDescent="0.25"/>
    <row r="1398" customFormat="1" ht="15" x14ac:dyDescent="0.25"/>
    <row r="1399" customFormat="1" ht="15" x14ac:dyDescent="0.25"/>
    <row r="1400" customFormat="1" ht="15" x14ac:dyDescent="0.25"/>
    <row r="1401" customFormat="1" ht="15" x14ac:dyDescent="0.25"/>
    <row r="1402" customFormat="1" ht="15" x14ac:dyDescent="0.25"/>
    <row r="1403" customFormat="1" ht="15" x14ac:dyDescent="0.25"/>
    <row r="1404" customFormat="1" ht="15" x14ac:dyDescent="0.25"/>
    <row r="1405" customFormat="1" ht="15" x14ac:dyDescent="0.25"/>
    <row r="1406" customFormat="1" ht="15" x14ac:dyDescent="0.25"/>
    <row r="1407" customFormat="1" ht="15" x14ac:dyDescent="0.25"/>
    <row r="1408" customFormat="1" ht="15" x14ac:dyDescent="0.25"/>
    <row r="1409" customFormat="1" ht="15" x14ac:dyDescent="0.25"/>
    <row r="1410" customFormat="1" ht="15" x14ac:dyDescent="0.25"/>
    <row r="1411" customFormat="1" ht="15" x14ac:dyDescent="0.25"/>
    <row r="1412" customFormat="1" ht="15" x14ac:dyDescent="0.25"/>
    <row r="1413" customFormat="1" ht="15" x14ac:dyDescent="0.25"/>
    <row r="1414" customFormat="1" ht="15" x14ac:dyDescent="0.25"/>
    <row r="1415" customFormat="1" ht="15" x14ac:dyDescent="0.25"/>
    <row r="1416" customFormat="1" ht="15" x14ac:dyDescent="0.25"/>
    <row r="1417" customFormat="1" ht="15" x14ac:dyDescent="0.25"/>
    <row r="1418" customFormat="1" ht="15" x14ac:dyDescent="0.25"/>
    <row r="1419" customFormat="1" ht="15" x14ac:dyDescent="0.25"/>
    <row r="1420" customFormat="1" ht="15" x14ac:dyDescent="0.25"/>
    <row r="1421" customFormat="1" ht="15" x14ac:dyDescent="0.25"/>
    <row r="1422" customFormat="1" ht="15" x14ac:dyDescent="0.25"/>
    <row r="1423" customFormat="1" ht="15" x14ac:dyDescent="0.25"/>
    <row r="1424" customFormat="1" ht="15" x14ac:dyDescent="0.25"/>
    <row r="1425" customFormat="1" ht="15" x14ac:dyDescent="0.25"/>
    <row r="1426" customFormat="1" ht="15" x14ac:dyDescent="0.25"/>
    <row r="1427" customFormat="1" ht="15" x14ac:dyDescent="0.25"/>
    <row r="1428" customFormat="1" ht="15" x14ac:dyDescent="0.25"/>
    <row r="1429" customFormat="1" ht="15" x14ac:dyDescent="0.25"/>
    <row r="1430" customFormat="1" ht="15" x14ac:dyDescent="0.25"/>
    <row r="1431" customFormat="1" ht="15" x14ac:dyDescent="0.25"/>
    <row r="1432" customFormat="1" ht="15" x14ac:dyDescent="0.25"/>
    <row r="1433" customFormat="1" ht="15" x14ac:dyDescent="0.25"/>
    <row r="1434" customFormat="1" ht="15" x14ac:dyDescent="0.25"/>
    <row r="1435" customFormat="1" ht="15" x14ac:dyDescent="0.25"/>
    <row r="1436" customFormat="1" ht="15" x14ac:dyDescent="0.25"/>
    <row r="1437" customFormat="1" ht="15" x14ac:dyDescent="0.25"/>
    <row r="1438" customFormat="1" ht="15" x14ac:dyDescent="0.25"/>
    <row r="1439" customFormat="1" ht="15" x14ac:dyDescent="0.25"/>
    <row r="1440" customFormat="1" ht="15" x14ac:dyDescent="0.25"/>
    <row r="1441" customFormat="1" ht="15" x14ac:dyDescent="0.25"/>
    <row r="1442" customFormat="1" ht="15" x14ac:dyDescent="0.25"/>
    <row r="1443" customFormat="1" ht="15" x14ac:dyDescent="0.25"/>
    <row r="1444" customFormat="1" ht="15" x14ac:dyDescent="0.25"/>
    <row r="1445" customFormat="1" ht="15" x14ac:dyDescent="0.25"/>
    <row r="1446" customFormat="1" ht="15" x14ac:dyDescent="0.25"/>
    <row r="1447" customFormat="1" ht="15" x14ac:dyDescent="0.25"/>
    <row r="1448" customFormat="1" ht="15" x14ac:dyDescent="0.25"/>
    <row r="1449" customFormat="1" ht="15" x14ac:dyDescent="0.25"/>
    <row r="1450" customFormat="1" ht="15" x14ac:dyDescent="0.25"/>
    <row r="1451" customFormat="1" ht="15" x14ac:dyDescent="0.25"/>
    <row r="1452" customFormat="1" ht="15" x14ac:dyDescent="0.25"/>
    <row r="1453" customFormat="1" ht="15" x14ac:dyDescent="0.25"/>
    <row r="1454" customFormat="1" ht="15" x14ac:dyDescent="0.25"/>
    <row r="1455" customFormat="1" ht="15" x14ac:dyDescent="0.25"/>
    <row r="1456" customFormat="1" ht="15" x14ac:dyDescent="0.25"/>
    <row r="1457" customFormat="1" ht="15" x14ac:dyDescent="0.25"/>
    <row r="1458" customFormat="1" ht="15" x14ac:dyDescent="0.25"/>
    <row r="1459" customFormat="1" ht="15" x14ac:dyDescent="0.25"/>
    <row r="1460" customFormat="1" ht="15" x14ac:dyDescent="0.25"/>
    <row r="1461" customFormat="1" ht="15" x14ac:dyDescent="0.25"/>
    <row r="1462" customFormat="1" ht="15" x14ac:dyDescent="0.25"/>
    <row r="1463" customFormat="1" ht="15" x14ac:dyDescent="0.25"/>
    <row r="1464" customFormat="1" ht="15" x14ac:dyDescent="0.25"/>
    <row r="1465" customFormat="1" ht="15" x14ac:dyDescent="0.25"/>
    <row r="1466" customFormat="1" ht="15" x14ac:dyDescent="0.25"/>
    <row r="1467" customFormat="1" ht="15" x14ac:dyDescent="0.25"/>
    <row r="1468" customFormat="1" ht="15" x14ac:dyDescent="0.25"/>
    <row r="1469" customFormat="1" ht="15" x14ac:dyDescent="0.25"/>
    <row r="1470" customFormat="1" ht="15" x14ac:dyDescent="0.25"/>
    <row r="1471" customFormat="1" ht="15" x14ac:dyDescent="0.25"/>
    <row r="1472" customFormat="1" ht="15" x14ac:dyDescent="0.25"/>
    <row r="1473" customFormat="1" ht="15" x14ac:dyDescent="0.25"/>
    <row r="1474" customFormat="1" ht="15" x14ac:dyDescent="0.25"/>
    <row r="1475" customFormat="1" ht="15" x14ac:dyDescent="0.25"/>
    <row r="1476" customFormat="1" ht="15" x14ac:dyDescent="0.25"/>
    <row r="1477" customFormat="1" ht="15" x14ac:dyDescent="0.25"/>
    <row r="1478" customFormat="1" ht="15" x14ac:dyDescent="0.25"/>
    <row r="1479" customFormat="1" ht="15" x14ac:dyDescent="0.25"/>
    <row r="1480" customFormat="1" ht="15" x14ac:dyDescent="0.25"/>
    <row r="1481" customFormat="1" ht="15" x14ac:dyDescent="0.25"/>
    <row r="1482" customFormat="1" ht="15" x14ac:dyDescent="0.25"/>
    <row r="1483" customFormat="1" ht="15" x14ac:dyDescent="0.25"/>
    <row r="1484" customFormat="1" ht="15" x14ac:dyDescent="0.25"/>
    <row r="1485" customFormat="1" ht="15" x14ac:dyDescent="0.25"/>
    <row r="1486" customFormat="1" ht="15" x14ac:dyDescent="0.25"/>
    <row r="1487" customFormat="1" ht="15" x14ac:dyDescent="0.25"/>
    <row r="1488" customFormat="1" ht="15" x14ac:dyDescent="0.25"/>
    <row r="1489" customFormat="1" ht="15" x14ac:dyDescent="0.25"/>
    <row r="1490" customFormat="1" ht="15" x14ac:dyDescent="0.25"/>
    <row r="1491" customFormat="1" ht="15" x14ac:dyDescent="0.25"/>
    <row r="1492" customFormat="1" ht="15" x14ac:dyDescent="0.25"/>
    <row r="1493" customFormat="1" ht="15" x14ac:dyDescent="0.25"/>
    <row r="1494" customFormat="1" ht="15" x14ac:dyDescent="0.25"/>
    <row r="1495" customFormat="1" ht="15" x14ac:dyDescent="0.25"/>
    <row r="1496" customFormat="1" ht="15" x14ac:dyDescent="0.25"/>
    <row r="1497" customFormat="1" ht="15" x14ac:dyDescent="0.25"/>
    <row r="1498" customFormat="1" ht="15" x14ac:dyDescent="0.25"/>
    <row r="1499" customFormat="1" ht="15" x14ac:dyDescent="0.25"/>
    <row r="1500" customFormat="1" ht="15" x14ac:dyDescent="0.25"/>
    <row r="1501" customFormat="1" ht="15" x14ac:dyDescent="0.25"/>
    <row r="1502" customFormat="1" ht="15" x14ac:dyDescent="0.25"/>
    <row r="1503" customFormat="1" ht="15" x14ac:dyDescent="0.25"/>
    <row r="1504" customFormat="1" ht="15" x14ac:dyDescent="0.25"/>
    <row r="1505" customFormat="1" ht="15" x14ac:dyDescent="0.25"/>
    <row r="1506" customFormat="1" ht="15" x14ac:dyDescent="0.25"/>
    <row r="1507" customFormat="1" ht="15" x14ac:dyDescent="0.25"/>
    <row r="1508" customFormat="1" ht="15" x14ac:dyDescent="0.25"/>
    <row r="1509" customFormat="1" ht="15" x14ac:dyDescent="0.25"/>
    <row r="1510" customFormat="1" ht="15" x14ac:dyDescent="0.25"/>
    <row r="1511" customFormat="1" ht="15" x14ac:dyDescent="0.25"/>
    <row r="1512" customFormat="1" ht="15" x14ac:dyDescent="0.25"/>
    <row r="1513" customFormat="1" ht="15" x14ac:dyDescent="0.25"/>
    <row r="1514" customFormat="1" ht="15" x14ac:dyDescent="0.25"/>
    <row r="1515" customFormat="1" ht="15" x14ac:dyDescent="0.25"/>
    <row r="1516" customFormat="1" ht="15" x14ac:dyDescent="0.25"/>
    <row r="1517" customFormat="1" ht="15" x14ac:dyDescent="0.25"/>
    <row r="1518" customFormat="1" ht="15" x14ac:dyDescent="0.25"/>
    <row r="1519" customFormat="1" ht="15" x14ac:dyDescent="0.25"/>
    <row r="1520" customFormat="1" ht="15" x14ac:dyDescent="0.25"/>
    <row r="1521" customFormat="1" ht="15" x14ac:dyDescent="0.25"/>
    <row r="1522" customFormat="1" ht="15" x14ac:dyDescent="0.25"/>
    <row r="1523" customFormat="1" ht="15" x14ac:dyDescent="0.25"/>
    <row r="1524" customFormat="1" ht="15" x14ac:dyDescent="0.25"/>
    <row r="1525" customFormat="1" ht="15" x14ac:dyDescent="0.25"/>
    <row r="1526" customFormat="1" ht="15" x14ac:dyDescent="0.25"/>
    <row r="1527" customFormat="1" ht="15" x14ac:dyDescent="0.25"/>
    <row r="1528" customFormat="1" ht="15" x14ac:dyDescent="0.25"/>
    <row r="1529" customFormat="1" ht="15" x14ac:dyDescent="0.25"/>
    <row r="1530" customFormat="1" ht="15" x14ac:dyDescent="0.25"/>
    <row r="1531" customFormat="1" ht="15" x14ac:dyDescent="0.25"/>
    <row r="1532" customFormat="1" ht="15" x14ac:dyDescent="0.25"/>
    <row r="1533" customFormat="1" ht="15" x14ac:dyDescent="0.25"/>
    <row r="1534" customFormat="1" ht="15" x14ac:dyDescent="0.25"/>
    <row r="1535" customFormat="1" ht="15" x14ac:dyDescent="0.25"/>
    <row r="1536" customFormat="1" ht="15" x14ac:dyDescent="0.25"/>
    <row r="1537" customFormat="1" ht="15" x14ac:dyDescent="0.25"/>
    <row r="1538" customFormat="1" ht="15" x14ac:dyDescent="0.25"/>
    <row r="1539" customFormat="1" ht="15" x14ac:dyDescent="0.25"/>
    <row r="1540" customFormat="1" ht="15" x14ac:dyDescent="0.25"/>
    <row r="1541" customFormat="1" ht="15" x14ac:dyDescent="0.25"/>
    <row r="1542" customFormat="1" ht="15" x14ac:dyDescent="0.25"/>
    <row r="1543" customFormat="1" ht="15" x14ac:dyDescent="0.25"/>
    <row r="1544" customFormat="1" ht="15" x14ac:dyDescent="0.25"/>
    <row r="1545" customFormat="1" ht="15" x14ac:dyDescent="0.25"/>
    <row r="1546" customFormat="1" ht="15" x14ac:dyDescent="0.25"/>
    <row r="1547" customFormat="1" ht="15" x14ac:dyDescent="0.25"/>
    <row r="1548" customFormat="1" ht="15" x14ac:dyDescent="0.25"/>
    <row r="1549" customFormat="1" ht="15" x14ac:dyDescent="0.25"/>
    <row r="1550" customFormat="1" ht="15" x14ac:dyDescent="0.25"/>
    <row r="1551" customFormat="1" ht="15" x14ac:dyDescent="0.25"/>
    <row r="1552" customFormat="1" ht="15" x14ac:dyDescent="0.25"/>
    <row r="1553" customFormat="1" ht="15" x14ac:dyDescent="0.25"/>
    <row r="1554" customFormat="1" ht="15" x14ac:dyDescent="0.25"/>
    <row r="1555" customFormat="1" ht="15" x14ac:dyDescent="0.25"/>
    <row r="1556" customFormat="1" ht="15" x14ac:dyDescent="0.25"/>
    <row r="1557" customFormat="1" ht="15" x14ac:dyDescent="0.25"/>
    <row r="1558" customFormat="1" ht="15" x14ac:dyDescent="0.25"/>
    <row r="1559" customFormat="1" ht="15" x14ac:dyDescent="0.25"/>
    <row r="1560" customFormat="1" ht="15" x14ac:dyDescent="0.25"/>
    <row r="1561" customFormat="1" ht="15" x14ac:dyDescent="0.25"/>
    <row r="1562" customFormat="1" ht="15" x14ac:dyDescent="0.25"/>
    <row r="1563" customFormat="1" ht="15" x14ac:dyDescent="0.25"/>
    <row r="1564" customFormat="1" ht="15" x14ac:dyDescent="0.25"/>
    <row r="1565" customFormat="1" ht="15" x14ac:dyDescent="0.25"/>
    <row r="1566" customFormat="1" ht="15" x14ac:dyDescent="0.25"/>
    <row r="1567" customFormat="1" ht="15" x14ac:dyDescent="0.25"/>
    <row r="1568" customFormat="1" ht="15" x14ac:dyDescent="0.25"/>
    <row r="1569" customFormat="1" ht="15" x14ac:dyDescent="0.25"/>
    <row r="1570" customFormat="1" ht="15" x14ac:dyDescent="0.25"/>
    <row r="1571" customFormat="1" ht="15" x14ac:dyDescent="0.25"/>
    <row r="1572" customFormat="1" ht="15" x14ac:dyDescent="0.25"/>
    <row r="1573" customFormat="1" ht="15" x14ac:dyDescent="0.25"/>
    <row r="1574" customFormat="1" ht="15" x14ac:dyDescent="0.25"/>
    <row r="1575" customFormat="1" ht="15" x14ac:dyDescent="0.25"/>
    <row r="1576" customFormat="1" ht="15" x14ac:dyDescent="0.25"/>
    <row r="1577" customFormat="1" ht="15" x14ac:dyDescent="0.25"/>
    <row r="1578" customFormat="1" ht="15" x14ac:dyDescent="0.25"/>
    <row r="1579" customFormat="1" ht="15" x14ac:dyDescent="0.25"/>
    <row r="1580" customFormat="1" ht="15" x14ac:dyDescent="0.25"/>
    <row r="1581" customFormat="1" ht="15" x14ac:dyDescent="0.25"/>
    <row r="1582" customFormat="1" ht="15" x14ac:dyDescent="0.25"/>
    <row r="1583" customFormat="1" ht="15" x14ac:dyDescent="0.25"/>
    <row r="1584" customFormat="1" ht="15" x14ac:dyDescent="0.25"/>
    <row r="1585" customFormat="1" ht="15" x14ac:dyDescent="0.25"/>
    <row r="1586" customFormat="1" ht="15" x14ac:dyDescent="0.25"/>
    <row r="1587" customFormat="1" ht="15" x14ac:dyDescent="0.25"/>
    <row r="1588" customFormat="1" ht="15" x14ac:dyDescent="0.25"/>
    <row r="1589" customFormat="1" ht="15" x14ac:dyDescent="0.25"/>
    <row r="1590" customFormat="1" ht="15" x14ac:dyDescent="0.25"/>
    <row r="1591" customFormat="1" ht="15" x14ac:dyDescent="0.25"/>
    <row r="1592" customFormat="1" ht="15" x14ac:dyDescent="0.25"/>
    <row r="1593" customFormat="1" ht="15" x14ac:dyDescent="0.25"/>
    <row r="1594" customFormat="1" ht="15" x14ac:dyDescent="0.25"/>
    <row r="1595" customFormat="1" ht="15" x14ac:dyDescent="0.25"/>
    <row r="1596" customFormat="1" ht="15" x14ac:dyDescent="0.25"/>
    <row r="1597" customFormat="1" ht="15" x14ac:dyDescent="0.25"/>
    <row r="1598" customFormat="1" ht="15" x14ac:dyDescent="0.25"/>
    <row r="1599" customFormat="1" ht="15" x14ac:dyDescent="0.25"/>
    <row r="1600" customFormat="1" ht="15" x14ac:dyDescent="0.25"/>
    <row r="1601" customFormat="1" ht="15" x14ac:dyDescent="0.25"/>
    <row r="1602" customFormat="1" ht="15" x14ac:dyDescent="0.25"/>
    <row r="1603" customFormat="1" ht="15" x14ac:dyDescent="0.25"/>
    <row r="1604" customFormat="1" ht="15" x14ac:dyDescent="0.25"/>
    <row r="1605" customFormat="1" ht="15" x14ac:dyDescent="0.25"/>
    <row r="1606" customFormat="1" ht="15" x14ac:dyDescent="0.25"/>
    <row r="1607" customFormat="1" ht="15" x14ac:dyDescent="0.25"/>
    <row r="1608" customFormat="1" ht="15" x14ac:dyDescent="0.25"/>
    <row r="1609" customFormat="1" ht="15" x14ac:dyDescent="0.25"/>
    <row r="1610" customFormat="1" ht="15" x14ac:dyDescent="0.25"/>
    <row r="1611" customFormat="1" ht="15" x14ac:dyDescent="0.25"/>
    <row r="1612" customFormat="1" ht="15" x14ac:dyDescent="0.25"/>
    <row r="1613" customFormat="1" ht="15" x14ac:dyDescent="0.25"/>
    <row r="1614" customFormat="1" ht="15" x14ac:dyDescent="0.25"/>
    <row r="1615" customFormat="1" ht="15" x14ac:dyDescent="0.25"/>
    <row r="1616" customFormat="1" ht="15" x14ac:dyDescent="0.25"/>
    <row r="1617" customFormat="1" ht="15" x14ac:dyDescent="0.25"/>
    <row r="1618" customFormat="1" ht="15" x14ac:dyDescent="0.25"/>
    <row r="1619" customFormat="1" ht="15" x14ac:dyDescent="0.25"/>
    <row r="1620" customFormat="1" ht="15" x14ac:dyDescent="0.25"/>
    <row r="1621" customFormat="1" ht="15" x14ac:dyDescent="0.25"/>
    <row r="1622" customFormat="1" ht="15" x14ac:dyDescent="0.25"/>
    <row r="1623" customFormat="1" ht="15" x14ac:dyDescent="0.25"/>
    <row r="1624" customFormat="1" ht="15" x14ac:dyDescent="0.25"/>
    <row r="1625" customFormat="1" ht="15" x14ac:dyDescent="0.25"/>
    <row r="1626" customFormat="1" ht="15" x14ac:dyDescent="0.25"/>
    <row r="1627" customFormat="1" ht="15" x14ac:dyDescent="0.25"/>
    <row r="1628" customFormat="1" ht="15" x14ac:dyDescent="0.25"/>
    <row r="1629" customFormat="1" ht="15" x14ac:dyDescent="0.25"/>
    <row r="1630" customFormat="1" ht="15" x14ac:dyDescent="0.25"/>
    <row r="1631" customFormat="1" ht="15" x14ac:dyDescent="0.25"/>
    <row r="1632" customFormat="1" ht="15" x14ac:dyDescent="0.25"/>
    <row r="1633" customFormat="1" ht="15" x14ac:dyDescent="0.25"/>
    <row r="1634" customFormat="1" ht="15" x14ac:dyDescent="0.25"/>
    <row r="1635" customFormat="1" ht="15" x14ac:dyDescent="0.25"/>
    <row r="1636" customFormat="1" ht="15" x14ac:dyDescent="0.25"/>
    <row r="1637" customFormat="1" ht="15" x14ac:dyDescent="0.25"/>
    <row r="1638" customFormat="1" ht="15" x14ac:dyDescent="0.25"/>
    <row r="1639" customFormat="1" ht="15" x14ac:dyDescent="0.25"/>
    <row r="1640" customFormat="1" ht="15" x14ac:dyDescent="0.25"/>
    <row r="1641" customFormat="1" ht="15" x14ac:dyDescent="0.25"/>
    <row r="1642" customFormat="1" ht="15" x14ac:dyDescent="0.25"/>
    <row r="1643" customFormat="1" ht="15" x14ac:dyDescent="0.25"/>
    <row r="1644" customFormat="1" ht="15" x14ac:dyDescent="0.25"/>
    <row r="1645" customFormat="1" ht="15" x14ac:dyDescent="0.25"/>
    <row r="1646" customFormat="1" ht="15" x14ac:dyDescent="0.25"/>
    <row r="1647" customFormat="1" ht="15" x14ac:dyDescent="0.25"/>
    <row r="1648" customFormat="1" ht="15" x14ac:dyDescent="0.25"/>
    <row r="1649" customFormat="1" ht="15" x14ac:dyDescent="0.25"/>
    <row r="1650" customFormat="1" ht="15" x14ac:dyDescent="0.25"/>
    <row r="1651" customFormat="1" ht="15" x14ac:dyDescent="0.25"/>
    <row r="1652" customFormat="1" ht="15" x14ac:dyDescent="0.25"/>
    <row r="1653" customFormat="1" ht="15" x14ac:dyDescent="0.25"/>
    <row r="1654" customFormat="1" ht="15" x14ac:dyDescent="0.25"/>
    <row r="1655" customFormat="1" ht="15" x14ac:dyDescent="0.25"/>
    <row r="1656" customFormat="1" ht="15" x14ac:dyDescent="0.25"/>
    <row r="1657" customFormat="1" ht="15" x14ac:dyDescent="0.25"/>
    <row r="1658" customFormat="1" ht="15" x14ac:dyDescent="0.25"/>
    <row r="1659" customFormat="1" ht="15" x14ac:dyDescent="0.25"/>
    <row r="1660" customFormat="1" ht="15" x14ac:dyDescent="0.25"/>
    <row r="1661" customFormat="1" ht="15" x14ac:dyDescent="0.25"/>
    <row r="1662" customFormat="1" ht="15" x14ac:dyDescent="0.25"/>
    <row r="1663" customFormat="1" ht="15" x14ac:dyDescent="0.25"/>
    <row r="1664" customFormat="1" ht="15" x14ac:dyDescent="0.25"/>
    <row r="1665" customFormat="1" ht="15" x14ac:dyDescent="0.25"/>
    <row r="1666" customFormat="1" ht="15" x14ac:dyDescent="0.25"/>
    <row r="1667" customFormat="1" ht="15" x14ac:dyDescent="0.25"/>
    <row r="1668" customFormat="1" ht="15" x14ac:dyDescent="0.25"/>
    <row r="1669" customFormat="1" ht="15" x14ac:dyDescent="0.25"/>
    <row r="1670" customFormat="1" ht="15" x14ac:dyDescent="0.25"/>
    <row r="1671" customFormat="1" ht="15" x14ac:dyDescent="0.25"/>
    <row r="1672" customFormat="1" ht="15" x14ac:dyDescent="0.25"/>
    <row r="1673" customFormat="1" ht="15" x14ac:dyDescent="0.25"/>
    <row r="1674" customFormat="1" ht="15" x14ac:dyDescent="0.25"/>
    <row r="1675" customFormat="1" ht="15" x14ac:dyDescent="0.25"/>
    <row r="1676" customFormat="1" ht="15" x14ac:dyDescent="0.25"/>
    <row r="1677" customFormat="1" ht="15" x14ac:dyDescent="0.25"/>
    <row r="1678" customFormat="1" ht="15" x14ac:dyDescent="0.25"/>
    <row r="1679" customFormat="1" ht="15" x14ac:dyDescent="0.25"/>
    <row r="1680" customFormat="1" ht="15" x14ac:dyDescent="0.25"/>
    <row r="1681" customFormat="1" ht="15" x14ac:dyDescent="0.25"/>
    <row r="1682" customFormat="1" ht="15" x14ac:dyDescent="0.25"/>
    <row r="1683" customFormat="1" ht="15" x14ac:dyDescent="0.25"/>
    <row r="1684" customFormat="1" ht="15" x14ac:dyDescent="0.25"/>
    <row r="1685" customFormat="1" ht="15" x14ac:dyDescent="0.25"/>
    <row r="1686" customFormat="1" ht="15" x14ac:dyDescent="0.25"/>
    <row r="1687" customFormat="1" ht="15" x14ac:dyDescent="0.25"/>
    <row r="1688" customFormat="1" ht="15" x14ac:dyDescent="0.25"/>
    <row r="1689" customFormat="1" ht="15" x14ac:dyDescent="0.25"/>
    <row r="1690" customFormat="1" ht="15" x14ac:dyDescent="0.25"/>
    <row r="1691" customFormat="1" ht="15" x14ac:dyDescent="0.25"/>
    <row r="1692" customFormat="1" ht="15" x14ac:dyDescent="0.25"/>
    <row r="1693" customFormat="1" ht="15" x14ac:dyDescent="0.25"/>
    <row r="1694" customFormat="1" ht="15" x14ac:dyDescent="0.25"/>
    <row r="1695" customFormat="1" ht="15" x14ac:dyDescent="0.25"/>
    <row r="1696" customFormat="1" ht="15" x14ac:dyDescent="0.25"/>
    <row r="1697" customFormat="1" ht="15" x14ac:dyDescent="0.25"/>
    <row r="1698" customFormat="1" ht="15" x14ac:dyDescent="0.25"/>
    <row r="1699" customFormat="1" ht="15" x14ac:dyDescent="0.25"/>
    <row r="1700" customFormat="1" ht="15" x14ac:dyDescent="0.25"/>
    <row r="1701" customFormat="1" ht="15" x14ac:dyDescent="0.25"/>
    <row r="1702" customFormat="1" ht="15" x14ac:dyDescent="0.25"/>
    <row r="1703" customFormat="1" ht="15" x14ac:dyDescent="0.25"/>
    <row r="1704" customFormat="1" ht="15" x14ac:dyDescent="0.25"/>
    <row r="1705" customFormat="1" ht="15" x14ac:dyDescent="0.25"/>
    <row r="1706" customFormat="1" ht="15" x14ac:dyDescent="0.25"/>
    <row r="1707" customFormat="1" ht="15" x14ac:dyDescent="0.25"/>
    <row r="1708" customFormat="1" ht="15" x14ac:dyDescent="0.25"/>
    <row r="1709" customFormat="1" ht="15" x14ac:dyDescent="0.25"/>
    <row r="1710" customFormat="1" ht="15" x14ac:dyDescent="0.25"/>
    <row r="1711" customFormat="1" ht="15" x14ac:dyDescent="0.25"/>
    <row r="1712" customFormat="1" ht="15" x14ac:dyDescent="0.25"/>
    <row r="1713" customFormat="1" ht="15" x14ac:dyDescent="0.25"/>
    <row r="1714" customFormat="1" ht="15" x14ac:dyDescent="0.25"/>
    <row r="1715" customFormat="1" ht="15" x14ac:dyDescent="0.25"/>
    <row r="1716" customFormat="1" ht="15" x14ac:dyDescent="0.25"/>
    <row r="1717" customFormat="1" ht="15" x14ac:dyDescent="0.25"/>
    <row r="1718" customFormat="1" ht="15" x14ac:dyDescent="0.25"/>
    <row r="1719" customFormat="1" ht="15" x14ac:dyDescent="0.25"/>
    <row r="1720" customFormat="1" ht="15" x14ac:dyDescent="0.25"/>
    <row r="1721" customFormat="1" ht="15" x14ac:dyDescent="0.25"/>
    <row r="1722" customFormat="1" ht="15" x14ac:dyDescent="0.25"/>
    <row r="1723" customFormat="1" ht="15" x14ac:dyDescent="0.25"/>
    <row r="1724" customFormat="1" ht="15" x14ac:dyDescent="0.25"/>
    <row r="1725" customFormat="1" ht="15" x14ac:dyDescent="0.25"/>
    <row r="1726" customFormat="1" ht="15" x14ac:dyDescent="0.25"/>
    <row r="1727" customFormat="1" ht="15" x14ac:dyDescent="0.25"/>
    <row r="1728" customFormat="1" ht="15" x14ac:dyDescent="0.25"/>
    <row r="1729" customFormat="1" ht="15" x14ac:dyDescent="0.25"/>
    <row r="1730" customFormat="1" ht="15" x14ac:dyDescent="0.25"/>
    <row r="1731" customFormat="1" ht="15" x14ac:dyDescent="0.25"/>
    <row r="1732" customFormat="1" ht="15" x14ac:dyDescent="0.25"/>
    <row r="1733" customFormat="1" ht="15" x14ac:dyDescent="0.25"/>
    <row r="1734" customFormat="1" ht="15" x14ac:dyDescent="0.25"/>
    <row r="1735" customFormat="1" ht="15" x14ac:dyDescent="0.25"/>
    <row r="1736" customFormat="1" ht="15" x14ac:dyDescent="0.25"/>
    <row r="1737" customFormat="1" ht="15" x14ac:dyDescent="0.25"/>
    <row r="1738" customFormat="1" ht="15" x14ac:dyDescent="0.25"/>
    <row r="1739" customFormat="1" ht="15" x14ac:dyDescent="0.25"/>
    <row r="1740" customFormat="1" ht="15" x14ac:dyDescent="0.25"/>
    <row r="1741" customFormat="1" ht="15" x14ac:dyDescent="0.25"/>
    <row r="1742" customFormat="1" ht="15" x14ac:dyDescent="0.25"/>
    <row r="1743" customFormat="1" ht="15" x14ac:dyDescent="0.25"/>
    <row r="1744" customFormat="1" ht="15" x14ac:dyDescent="0.25"/>
    <row r="1745" customFormat="1" ht="15" x14ac:dyDescent="0.25"/>
    <row r="1746" customFormat="1" ht="15" x14ac:dyDescent="0.25"/>
    <row r="1747" customFormat="1" ht="15" x14ac:dyDescent="0.25"/>
    <row r="1748" customFormat="1" ht="15" x14ac:dyDescent="0.25"/>
    <row r="1749" customFormat="1" ht="15" x14ac:dyDescent="0.25"/>
    <row r="1750" customFormat="1" ht="15" x14ac:dyDescent="0.25"/>
    <row r="1751" customFormat="1" ht="15" x14ac:dyDescent="0.25"/>
    <row r="1752" customFormat="1" ht="15" x14ac:dyDescent="0.25"/>
    <row r="1753" customFormat="1" ht="15" x14ac:dyDescent="0.25"/>
    <row r="1754" customFormat="1" ht="15" x14ac:dyDescent="0.25"/>
    <row r="1755" customFormat="1" ht="15" x14ac:dyDescent="0.25"/>
    <row r="1756" customFormat="1" ht="15" x14ac:dyDescent="0.25"/>
    <row r="1757" customFormat="1" ht="15" x14ac:dyDescent="0.25"/>
    <row r="1758" customFormat="1" ht="15" x14ac:dyDescent="0.25"/>
    <row r="1759" customFormat="1" ht="15" x14ac:dyDescent="0.25"/>
    <row r="1760" customFormat="1" ht="15" x14ac:dyDescent="0.25"/>
    <row r="1761" customFormat="1" ht="15" x14ac:dyDescent="0.25"/>
    <row r="1762" customFormat="1" ht="15" x14ac:dyDescent="0.25"/>
    <row r="1763" customFormat="1" ht="15" x14ac:dyDescent="0.25"/>
    <row r="1764" customFormat="1" ht="15" x14ac:dyDescent="0.25"/>
    <row r="1765" customFormat="1" ht="15" x14ac:dyDescent="0.25"/>
    <row r="1766" customFormat="1" ht="15" x14ac:dyDescent="0.25"/>
    <row r="1767" customFormat="1" ht="15" x14ac:dyDescent="0.25"/>
    <row r="1768" customFormat="1" ht="15" x14ac:dyDescent="0.25"/>
    <row r="1769" customFormat="1" ht="15" x14ac:dyDescent="0.25"/>
    <row r="1770" customFormat="1" ht="15" x14ac:dyDescent="0.25"/>
    <row r="1771" customFormat="1" ht="15" x14ac:dyDescent="0.25"/>
    <row r="1772" customFormat="1" ht="15" x14ac:dyDescent="0.25"/>
    <row r="1773" customFormat="1" ht="15" x14ac:dyDescent="0.25"/>
    <row r="1774" customFormat="1" ht="15" x14ac:dyDescent="0.25"/>
    <row r="1775" customFormat="1" ht="15" x14ac:dyDescent="0.25"/>
    <row r="1776" customFormat="1" ht="15" x14ac:dyDescent="0.25"/>
    <row r="1777" customFormat="1" ht="15" x14ac:dyDescent="0.25"/>
    <row r="1778" customFormat="1" ht="15" x14ac:dyDescent="0.25"/>
    <row r="1779" customFormat="1" ht="15" x14ac:dyDescent="0.25"/>
    <row r="1780" customFormat="1" ht="15" x14ac:dyDescent="0.25"/>
    <row r="1781" customFormat="1" ht="15" x14ac:dyDescent="0.25"/>
    <row r="1782" customFormat="1" ht="15" x14ac:dyDescent="0.25"/>
    <row r="1783" customFormat="1" ht="15" x14ac:dyDescent="0.25"/>
    <row r="1784" customFormat="1" ht="15" x14ac:dyDescent="0.25"/>
    <row r="1785" customFormat="1" ht="15" x14ac:dyDescent="0.25"/>
    <row r="1786" customFormat="1" ht="15" x14ac:dyDescent="0.25"/>
    <row r="1787" customFormat="1" ht="15" x14ac:dyDescent="0.25"/>
    <row r="1788" customFormat="1" ht="15" x14ac:dyDescent="0.25"/>
    <row r="1789" customFormat="1" ht="15" x14ac:dyDescent="0.25"/>
    <row r="1790" customFormat="1" ht="15" x14ac:dyDescent="0.25"/>
    <row r="1791" customFormat="1" ht="15" x14ac:dyDescent="0.25"/>
    <row r="1792" customFormat="1" ht="15" x14ac:dyDescent="0.25"/>
    <row r="1793" customFormat="1" ht="15" x14ac:dyDescent="0.25"/>
    <row r="1794" customFormat="1" ht="15" x14ac:dyDescent="0.25"/>
    <row r="1795" customFormat="1" ht="15" x14ac:dyDescent="0.25"/>
    <row r="1796" customFormat="1" ht="15" x14ac:dyDescent="0.25"/>
    <row r="1797" customFormat="1" ht="15" x14ac:dyDescent="0.25"/>
    <row r="1798" customFormat="1" ht="15" x14ac:dyDescent="0.25"/>
    <row r="1799" customFormat="1" ht="15" x14ac:dyDescent="0.25"/>
    <row r="1800" customFormat="1" ht="15" x14ac:dyDescent="0.25"/>
    <row r="1801" customFormat="1" ht="15" x14ac:dyDescent="0.25"/>
    <row r="1802" customFormat="1" ht="15" x14ac:dyDescent="0.25"/>
    <row r="1803" customFormat="1" ht="15" x14ac:dyDescent="0.25"/>
    <row r="1804" customFormat="1" ht="15" x14ac:dyDescent="0.25"/>
    <row r="1805" customFormat="1" ht="15" x14ac:dyDescent="0.25"/>
    <row r="1806" customFormat="1" ht="15" x14ac:dyDescent="0.25"/>
    <row r="1807" customFormat="1" ht="15" x14ac:dyDescent="0.25"/>
    <row r="1808" customFormat="1" ht="15" x14ac:dyDescent="0.25"/>
    <row r="1809" customFormat="1" ht="15" x14ac:dyDescent="0.25"/>
    <row r="1810" customFormat="1" ht="15" x14ac:dyDescent="0.25"/>
    <row r="1811" customFormat="1" ht="15" x14ac:dyDescent="0.25"/>
    <row r="1812" customFormat="1" ht="15" x14ac:dyDescent="0.25"/>
    <row r="1813" customFormat="1" ht="15" x14ac:dyDescent="0.25"/>
    <row r="1814" customFormat="1" ht="15" x14ac:dyDescent="0.25"/>
    <row r="1815" customFormat="1" ht="15" x14ac:dyDescent="0.25"/>
    <row r="1816" customFormat="1" ht="15" x14ac:dyDescent="0.25"/>
    <row r="1817" customFormat="1" ht="15" x14ac:dyDescent="0.25"/>
    <row r="1818" customFormat="1" ht="15" x14ac:dyDescent="0.25"/>
    <row r="1819" customFormat="1" ht="15" x14ac:dyDescent="0.25"/>
    <row r="1820" customFormat="1" ht="15" x14ac:dyDescent="0.25"/>
    <row r="1821" customFormat="1" ht="15" x14ac:dyDescent="0.25"/>
    <row r="1822" customFormat="1" ht="15" x14ac:dyDescent="0.25"/>
    <row r="1823" customFormat="1" ht="15" x14ac:dyDescent="0.25"/>
    <row r="1824" customFormat="1" ht="15" x14ac:dyDescent="0.25"/>
    <row r="1825" customFormat="1" ht="15" x14ac:dyDescent="0.25"/>
    <row r="1826" customFormat="1" ht="15" x14ac:dyDescent="0.25"/>
    <row r="1827" customFormat="1" ht="15" x14ac:dyDescent="0.25"/>
    <row r="1828" customFormat="1" ht="15" x14ac:dyDescent="0.25"/>
    <row r="1829" customFormat="1" ht="15" x14ac:dyDescent="0.25"/>
    <row r="1830" customFormat="1" ht="15" x14ac:dyDescent="0.25"/>
    <row r="1831" customFormat="1" ht="15" x14ac:dyDescent="0.25"/>
    <row r="1832" customFormat="1" ht="15" x14ac:dyDescent="0.25"/>
    <row r="1833" customFormat="1" ht="15" x14ac:dyDescent="0.25"/>
    <row r="1834" customFormat="1" ht="15" x14ac:dyDescent="0.25"/>
    <row r="1835" customFormat="1" ht="15" x14ac:dyDescent="0.25"/>
    <row r="1836" customFormat="1" ht="15" x14ac:dyDescent="0.25"/>
    <row r="1837" customFormat="1" ht="15" x14ac:dyDescent="0.25"/>
    <row r="1838" customFormat="1" ht="15" x14ac:dyDescent="0.25"/>
    <row r="1839" customFormat="1" ht="15" x14ac:dyDescent="0.25"/>
    <row r="1840" customFormat="1" ht="15" x14ac:dyDescent="0.25"/>
    <row r="1841" customFormat="1" ht="15" x14ac:dyDescent="0.25"/>
    <row r="1842" customFormat="1" ht="15" x14ac:dyDescent="0.25"/>
    <row r="1843" customFormat="1" ht="15" x14ac:dyDescent="0.25"/>
    <row r="1844" customFormat="1" ht="15" x14ac:dyDescent="0.25"/>
    <row r="1845" customFormat="1" ht="15" x14ac:dyDescent="0.25"/>
    <row r="1846" customFormat="1" ht="15" x14ac:dyDescent="0.25"/>
    <row r="1847" customFormat="1" ht="15" x14ac:dyDescent="0.25"/>
    <row r="1848" customFormat="1" ht="15" x14ac:dyDescent="0.25"/>
    <row r="1849" customFormat="1" ht="15" x14ac:dyDescent="0.25"/>
    <row r="1850" customFormat="1" ht="15" x14ac:dyDescent="0.25"/>
    <row r="1851" customFormat="1" ht="15" x14ac:dyDescent="0.25"/>
    <row r="1852" customFormat="1" ht="15" x14ac:dyDescent="0.25"/>
    <row r="1853" customFormat="1" ht="15" x14ac:dyDescent="0.25"/>
    <row r="1854" customFormat="1" ht="15" x14ac:dyDescent="0.25"/>
    <row r="1855" customFormat="1" ht="15" x14ac:dyDescent="0.25"/>
    <row r="1856" customFormat="1" ht="15" x14ac:dyDescent="0.25"/>
    <row r="1857" customFormat="1" ht="15" x14ac:dyDescent="0.25"/>
    <row r="1858" customFormat="1" ht="15" x14ac:dyDescent="0.25"/>
    <row r="1859" customFormat="1" ht="15" x14ac:dyDescent="0.25"/>
    <row r="1860" customFormat="1" ht="15" x14ac:dyDescent="0.25"/>
    <row r="1861" customFormat="1" ht="15" x14ac:dyDescent="0.25"/>
    <row r="1862" customFormat="1" ht="15" x14ac:dyDescent="0.25"/>
    <row r="1863" customFormat="1" ht="15" x14ac:dyDescent="0.25"/>
    <row r="1864" customFormat="1" ht="15" x14ac:dyDescent="0.25"/>
    <row r="1865" customFormat="1" ht="15" x14ac:dyDescent="0.25"/>
    <row r="1866" customFormat="1" ht="15" x14ac:dyDescent="0.25"/>
    <row r="1867" customFormat="1" ht="15" x14ac:dyDescent="0.25"/>
    <row r="1868" customFormat="1" ht="15" x14ac:dyDescent="0.25"/>
    <row r="1869" customFormat="1" ht="15" x14ac:dyDescent="0.25"/>
    <row r="1870" customFormat="1" ht="15" x14ac:dyDescent="0.25"/>
    <row r="1871" customFormat="1" ht="15" x14ac:dyDescent="0.25"/>
    <row r="1872" customFormat="1" ht="15" x14ac:dyDescent="0.25"/>
    <row r="1873" customFormat="1" ht="15" x14ac:dyDescent="0.25"/>
    <row r="1874" customFormat="1" ht="15" x14ac:dyDescent="0.25"/>
    <row r="1875" customFormat="1" ht="15" x14ac:dyDescent="0.25"/>
    <row r="1876" customFormat="1" ht="15" x14ac:dyDescent="0.25"/>
    <row r="1877" customFormat="1" ht="15" x14ac:dyDescent="0.25"/>
    <row r="1878" customFormat="1" ht="15" x14ac:dyDescent="0.25"/>
    <row r="1879" customFormat="1" ht="15" x14ac:dyDescent="0.25"/>
    <row r="1880" customFormat="1" ht="15" x14ac:dyDescent="0.25"/>
    <row r="1881" customFormat="1" ht="15" x14ac:dyDescent="0.25"/>
    <row r="1882" customFormat="1" ht="15" x14ac:dyDescent="0.25"/>
    <row r="1883" customFormat="1" ht="15" x14ac:dyDescent="0.25"/>
    <row r="1884" customFormat="1" ht="15" x14ac:dyDescent="0.25"/>
    <row r="1885" customFormat="1" ht="15" x14ac:dyDescent="0.25"/>
    <row r="1886" customFormat="1" ht="15" x14ac:dyDescent="0.25"/>
    <row r="1887" customFormat="1" ht="15" x14ac:dyDescent="0.25"/>
    <row r="1888" customFormat="1" ht="15" x14ac:dyDescent="0.25"/>
    <row r="1889" customFormat="1" ht="15" x14ac:dyDescent="0.25"/>
    <row r="1890" customFormat="1" ht="15" x14ac:dyDescent="0.25"/>
    <row r="1891" customFormat="1" ht="15" x14ac:dyDescent="0.25"/>
    <row r="1892" customFormat="1" ht="15" x14ac:dyDescent="0.25"/>
    <row r="1893" customFormat="1" ht="15" x14ac:dyDescent="0.25"/>
    <row r="1894" customFormat="1" ht="15" x14ac:dyDescent="0.25"/>
    <row r="1895" customFormat="1" ht="15" x14ac:dyDescent="0.25"/>
    <row r="1896" customFormat="1" ht="15" x14ac:dyDescent="0.25"/>
    <row r="1897" customFormat="1" ht="15" x14ac:dyDescent="0.25"/>
    <row r="1898" customFormat="1" ht="15" x14ac:dyDescent="0.25"/>
    <row r="1899" customFormat="1" ht="15" x14ac:dyDescent="0.25"/>
    <row r="1900" customFormat="1" ht="15" x14ac:dyDescent="0.25"/>
    <row r="1901" customFormat="1" ht="15" x14ac:dyDescent="0.25"/>
    <row r="1902" customFormat="1" ht="15" x14ac:dyDescent="0.25"/>
    <row r="1903" customFormat="1" ht="15" x14ac:dyDescent="0.25"/>
    <row r="1904" customFormat="1" ht="15" x14ac:dyDescent="0.25"/>
    <row r="1905" customFormat="1" ht="15" x14ac:dyDescent="0.25"/>
    <row r="1906" customFormat="1" ht="15" x14ac:dyDescent="0.25"/>
    <row r="1907" customFormat="1" ht="15" x14ac:dyDescent="0.25"/>
    <row r="1908" customFormat="1" ht="15" x14ac:dyDescent="0.25"/>
    <row r="1909" customFormat="1" ht="15" x14ac:dyDescent="0.25"/>
    <row r="1910" customFormat="1" ht="15" x14ac:dyDescent="0.25"/>
    <row r="1911" customFormat="1" ht="15" x14ac:dyDescent="0.25"/>
    <row r="1912" customFormat="1" ht="15" x14ac:dyDescent="0.25"/>
    <row r="1913" customFormat="1" ht="15" x14ac:dyDescent="0.25"/>
    <row r="1914" customFormat="1" ht="15" x14ac:dyDescent="0.25"/>
    <row r="1915" customFormat="1" ht="15" x14ac:dyDescent="0.25"/>
    <row r="1916" customFormat="1" ht="15" x14ac:dyDescent="0.25"/>
    <row r="1917" customFormat="1" ht="15" x14ac:dyDescent="0.25"/>
    <row r="1918" customFormat="1" ht="15" x14ac:dyDescent="0.25"/>
    <row r="1919" customFormat="1" ht="15" x14ac:dyDescent="0.25"/>
    <row r="1920" customFormat="1" ht="15" x14ac:dyDescent="0.25"/>
    <row r="1921" customFormat="1" ht="15" x14ac:dyDescent="0.25"/>
    <row r="1922" customFormat="1" ht="15" x14ac:dyDescent="0.25"/>
    <row r="1923" customFormat="1" ht="15" x14ac:dyDescent="0.25"/>
    <row r="1924" customFormat="1" ht="15" x14ac:dyDescent="0.25"/>
    <row r="1925" customFormat="1" ht="15" x14ac:dyDescent="0.25"/>
    <row r="1926" customFormat="1" ht="15" x14ac:dyDescent="0.25"/>
    <row r="1927" customFormat="1" ht="15" x14ac:dyDescent="0.25"/>
    <row r="1928" customFormat="1" ht="15" x14ac:dyDescent="0.25"/>
    <row r="1929" customFormat="1" ht="15" x14ac:dyDescent="0.25"/>
    <row r="1930" customFormat="1" ht="15" x14ac:dyDescent="0.25"/>
    <row r="1931" customFormat="1" ht="15" x14ac:dyDescent="0.25"/>
    <row r="1932" customFormat="1" ht="15" x14ac:dyDescent="0.25"/>
    <row r="1933" customFormat="1" ht="15" x14ac:dyDescent="0.25"/>
    <row r="1934" customFormat="1" ht="15" x14ac:dyDescent="0.25"/>
    <row r="1935" customFormat="1" ht="15" x14ac:dyDescent="0.25"/>
    <row r="1936" customFormat="1" ht="15" x14ac:dyDescent="0.25"/>
    <row r="1937" customFormat="1" ht="15" x14ac:dyDescent="0.25"/>
    <row r="1938" customFormat="1" ht="15" x14ac:dyDescent="0.25"/>
    <row r="1939" customFormat="1" ht="15" x14ac:dyDescent="0.25"/>
    <row r="1940" customFormat="1" ht="15" x14ac:dyDescent="0.25"/>
    <row r="1941" customFormat="1" ht="15" x14ac:dyDescent="0.25"/>
    <row r="1942" customFormat="1" ht="15" x14ac:dyDescent="0.25"/>
    <row r="1943" customFormat="1" ht="15" x14ac:dyDescent="0.25"/>
    <row r="1944" customFormat="1" ht="15" x14ac:dyDescent="0.25"/>
    <row r="1945" customFormat="1" ht="15" x14ac:dyDescent="0.25"/>
    <row r="1946" customFormat="1" ht="15" x14ac:dyDescent="0.25"/>
    <row r="1947" customFormat="1" ht="15" x14ac:dyDescent="0.25"/>
    <row r="1948" customFormat="1" ht="15" x14ac:dyDescent="0.25"/>
    <row r="1949" customFormat="1" ht="15" x14ac:dyDescent="0.25"/>
    <row r="1950" customFormat="1" ht="15" x14ac:dyDescent="0.25"/>
    <row r="1951" customFormat="1" ht="15" x14ac:dyDescent="0.25"/>
    <row r="1952" customFormat="1" ht="15" x14ac:dyDescent="0.25"/>
    <row r="1953" customFormat="1" ht="15" x14ac:dyDescent="0.25"/>
    <row r="1954" customFormat="1" ht="15" x14ac:dyDescent="0.25"/>
    <row r="1955" customFormat="1" ht="15" x14ac:dyDescent="0.25"/>
    <row r="1956" customFormat="1" ht="15" x14ac:dyDescent="0.25"/>
    <row r="1957" customFormat="1" ht="15" x14ac:dyDescent="0.25"/>
    <row r="1958" customFormat="1" ht="15" x14ac:dyDescent="0.25"/>
    <row r="1959" customFormat="1" ht="15" x14ac:dyDescent="0.25"/>
    <row r="1960" customFormat="1" ht="15" x14ac:dyDescent="0.25"/>
    <row r="1961" customFormat="1" ht="15" x14ac:dyDescent="0.25"/>
    <row r="1962" customFormat="1" ht="15" x14ac:dyDescent="0.25"/>
    <row r="1963" customFormat="1" ht="15" x14ac:dyDescent="0.25"/>
    <row r="1964" customFormat="1" ht="15" x14ac:dyDescent="0.25"/>
    <row r="1965" customFormat="1" ht="15" x14ac:dyDescent="0.25"/>
    <row r="1966" customFormat="1" ht="15" x14ac:dyDescent="0.25"/>
    <row r="1967" customFormat="1" ht="15" x14ac:dyDescent="0.25"/>
    <row r="1968" customFormat="1" ht="15" x14ac:dyDescent="0.25"/>
    <row r="1969" customFormat="1" ht="15" x14ac:dyDescent="0.25"/>
  </sheetData>
  <mergeCells count="17">
    <mergeCell ref="A9:C9"/>
    <mergeCell ref="A1:E1"/>
    <mergeCell ref="A3:D3"/>
    <mergeCell ref="A5:B5"/>
    <mergeCell ref="A6:C6"/>
    <mergeCell ref="A7:D7"/>
    <mergeCell ref="D94:E94"/>
    <mergeCell ref="D96:E96"/>
    <mergeCell ref="D99:E99"/>
    <mergeCell ref="D101:E101"/>
    <mergeCell ref="A11:E11"/>
    <mergeCell ref="A12:E12"/>
    <mergeCell ref="A14:A15"/>
    <mergeCell ref="B14:B15"/>
    <mergeCell ref="C14:C15"/>
    <mergeCell ref="D14:D15"/>
    <mergeCell ref="E14:E15"/>
  </mergeCells>
  <dataValidations count="1">
    <dataValidation type="whole" allowBlank="1" showInputMessage="1" showErrorMessage="1" sqref="D17:D89" xr:uid="{698B1B9C-9650-4D5D-8B1E-20F597E064A4}">
      <formula1>-9.9999999E+28</formula1>
      <formula2>9.99999999E+28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petcui</dc:creator>
  <cp:lastModifiedBy>petcui</cp:lastModifiedBy>
  <dcterms:created xsi:type="dcterms:W3CDTF">2021-08-30T10:27:29Z</dcterms:created>
  <dcterms:modified xsi:type="dcterms:W3CDTF">2022-05-03T07:47:07Z</dcterms:modified>
</cp:coreProperties>
</file>