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.INTRANET\Desktop\pt site\Bilant Contabil\"/>
    </mc:Choice>
  </mc:AlternateContent>
  <xr:revisionPtr revIDLastSave="0" documentId="13_ncr:1_{0E847AD5-E4F3-4A83-9A77-22106CCC1C41}" xr6:coauthVersionLast="47" xr6:coauthVersionMax="47" xr10:uidLastSave="{00000000-0000-0000-0000-000000000000}"/>
  <bookViews>
    <workbookView xWindow="-120" yWindow="-120" windowWidth="24240" windowHeight="13140" xr2:uid="{822C8C36-384F-4659-840F-64D028237B67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D61" i="1"/>
  <c r="D81" i="1" s="1"/>
  <c r="E60" i="1"/>
  <c r="E59" i="1"/>
  <c r="F58" i="1"/>
  <c r="E58" i="1"/>
  <c r="E57" i="1"/>
  <c r="D53" i="1"/>
  <c r="E52" i="1"/>
  <c r="D49" i="1"/>
  <c r="F48" i="1"/>
  <c r="E47" i="1"/>
  <c r="E46" i="1"/>
  <c r="E44" i="1"/>
  <c r="E43" i="1"/>
  <c r="D40" i="1"/>
  <c r="E39" i="1"/>
  <c r="F38" i="1"/>
  <c r="E38" i="1"/>
  <c r="E37" i="1"/>
  <c r="F36" i="1"/>
  <c r="E36" i="1"/>
  <c r="E35" i="1"/>
  <c r="E34" i="1"/>
  <c r="E33" i="1"/>
  <c r="E31" i="1"/>
  <c r="E29" i="1"/>
  <c r="D27" i="1"/>
  <c r="D54" i="1" s="1"/>
  <c r="D82" i="1" s="1"/>
  <c r="D90" i="1" s="1"/>
  <c r="F26" i="1"/>
  <c r="E26" i="1"/>
  <c r="E25" i="1"/>
  <c r="G26" i="1" s="1"/>
  <c r="G24" i="1"/>
  <c r="F24" i="1"/>
  <c r="E23" i="1"/>
  <c r="E22" i="1"/>
  <c r="E21" i="1"/>
  <c r="E20" i="1"/>
  <c r="E19" i="1"/>
  <c r="E27" i="1" l="1"/>
  <c r="E49" i="1"/>
  <c r="E61" i="1"/>
  <c r="E40" i="1"/>
  <c r="E53" i="1" s="1"/>
  <c r="E54" i="1" s="1"/>
  <c r="E80" i="1"/>
  <c r="E89" i="1"/>
  <c r="E81" i="1" l="1"/>
  <c r="E82" i="1" s="1"/>
  <c r="E90" i="1" s="1"/>
</calcChain>
</file>

<file path=xl/sharedStrings.xml><?xml version="1.0" encoding="utf-8"?>
<sst xmlns="http://schemas.openxmlformats.org/spreadsheetml/2006/main" count="114" uniqueCount="114">
  <si>
    <t>CASA  DE  ASIGURĂRI  DE  SĂNĂTATE GALATI</t>
  </si>
  <si>
    <t xml:space="preserve">ADRESA: STR. Mihai Bravu nr. 42. </t>
  </si>
  <si>
    <t>Număr telefon: 0236/410110</t>
  </si>
  <si>
    <t>COD DE ÎNREGISTRARE FISCALĂ:  11317579</t>
  </si>
  <si>
    <t>CODUL ACTIVITĂŢII CAEN: 8430</t>
  </si>
  <si>
    <t>BILANŢ</t>
  </si>
  <si>
    <t>la  data  de  31  DECEMBRIE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</si>
  <si>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</si>
  <si>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</si>
  <si>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</si>
  <si>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</si>
  <si>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</si>
  <si>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</si>
  <si>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</si>
  <si>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</si>
  <si>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</si>
  <si>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</si>
  <si>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</si>
  <si>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</si>
  <si>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</si>
  <si>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</si>
  <si>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</si>
  <si>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</si>
  <si>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</si>
  <si>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</si>
  <si>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</si>
  <si>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</si>
  <si>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</si>
  <si>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</si>
  <si>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</si>
  <si>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</si>
  <si>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</si>
  <si>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</si>
  <si>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</si>
  <si>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</si>
  <si>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</si>
  <si>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</si>
  <si>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</si>
  <si>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</si>
  <si>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</si>
  <si>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</si>
  <si>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</si>
  <si>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</si>
  <si>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</si>
  <si>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</si>
  <si>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</si>
  <si>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</si>
  <si>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</si>
  <si>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</si>
  <si>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</si>
  <si>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</si>
  <si>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</si>
  <si>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</si>
  <si>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</si>
  <si>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</si>
  <si>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</si>
  <si>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</si>
  <si>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</si>
  <si>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</si>
  <si>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</si>
  <si>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</si>
  <si>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</si>
  <si>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</si>
  <si>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</si>
  <si>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</si>
  <si>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</si>
  <si>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</si>
  <si>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</si>
  <si>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</si>
  <si>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</si>
  <si>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</si>
  <si>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</si>
  <si>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</si>
  <si>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</si>
  <si>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</si>
  <si>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</si>
  <si>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</si>
  <si>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</si>
  <si>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</si>
  <si>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</si>
  <si>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</si>
  <si>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</si>
  <si>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</si>
  <si>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</si>
  <si>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</si>
  <si>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</si>
  <si>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</si>
  <si>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</si>
  <si>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</si>
  <si>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</si>
  <si>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</si>
  <si>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</si>
  <si>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</si>
  <si>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</si>
  <si>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</si>
  <si>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</si>
  <si>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</si>
  <si>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</si>
  <si>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</si>
  <si>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</si>
  <si>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</si>
  <si>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</si>
  <si>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</si>
  <si>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</si>
  <si>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</si>
  <si>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</si>
  <si>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</si>
  <si>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</si>
  <si>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</si>
  <si>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</si>
  <si>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  GENERAL,</t>
  </si>
  <si>
    <t>DIRECTOR  EXECUTIV  ECONOMIC,</t>
  </si>
  <si>
    <t>George TODERASC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</si>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</sst>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\-??_);_(@_)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0" fontId="2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/>
    <xf numFmtId="0" fontId="10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" fontId="14" fillId="0" borderId="5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8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1" xfId="0" applyNumberFormat="1" applyFont="1" applyBorder="1" applyAlignment="1">
      <alignment horizontal="right" vertical="center" wrapText="1"/>
    </xf>
    <xf numFmtId="164" fontId="0" fillId="0" borderId="0" xfId="1" applyNumberFormat="1" applyFont="1" applyFill="1" applyBorder="1" applyAlignment="1" applyProtection="1"/>
    <xf numFmtId="3" fontId="1" fillId="0" borderId="0" xfId="0" applyNumberFormat="1" applyFont="1" applyAlignment="1">
      <alignment horizontal="center"/>
    </xf>
    <xf numFmtId="0" fontId="17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10" fillId="0" borderId="14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2" applyFont="1" applyBorder="1" applyAlignment="1">
      <alignment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12" fillId="0" borderId="13" xfId="2" applyFont="1" applyBorder="1" applyAlignment="1">
      <alignment horizontal="center" vertical="center" wrapText="1"/>
    </xf>
    <xf numFmtId="0" fontId="17" fillId="0" borderId="7" xfId="0" applyFont="1" applyBorder="1" applyAlignment="1">
      <alignment vertical="top" wrapText="1"/>
    </xf>
    <xf numFmtId="3" fontId="10" fillId="0" borderId="7" xfId="0" applyNumberFormat="1" applyFont="1" applyBorder="1" applyAlignment="1" applyProtection="1">
      <alignment horizontal="right" vertical="center" wrapText="1"/>
      <protection locked="0"/>
    </xf>
    <xf numFmtId="3" fontId="10" fillId="0" borderId="8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3" fontId="10" fillId="0" borderId="11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4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vertical="center" wrapText="1"/>
    </xf>
    <xf numFmtId="49" fontId="24" fillId="0" borderId="10" xfId="2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2" fillId="0" borderId="0" xfId="0" applyNumberFormat="1" applyFont="1"/>
    <xf numFmtId="0" fontId="3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_vaslui, bilant 30.06.2007" xfId="2" xr:uid="{88EE05FB-B84C-4455-B6CC-BBDAF8DC717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%202021/BILANT%20AN%202021/BILANT%20TRIM%20IV%202021/GL%20MACHETA%20BILANT%2031%20%20DECEMBRIE%20%20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CONT 8082"/>
      <sheetName val="CONT 8082 (2)"/>
      <sheetName val="CONT IN AFARA BIL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4650077</v>
          </cell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>
            <v>7126</v>
          </cell>
        </row>
        <row r="13">
          <cell r="D13">
            <v>202</v>
          </cell>
        </row>
        <row r="14">
          <cell r="D14"/>
        </row>
        <row r="15">
          <cell r="C15"/>
          <cell r="D15">
            <v>960739</v>
          </cell>
        </row>
        <row r="16">
          <cell r="C16">
            <v>405667629</v>
          </cell>
          <cell r="D16"/>
        </row>
        <row r="17">
          <cell r="C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>
            <v>28679921</v>
          </cell>
        </row>
        <row r="24">
          <cell r="C24"/>
        </row>
        <row r="25">
          <cell r="D25"/>
        </row>
        <row r="27">
          <cell r="C27"/>
        </row>
        <row r="28">
          <cell r="C28">
            <v>27019</v>
          </cell>
        </row>
        <row r="29">
          <cell r="C29">
            <v>1558624</v>
          </cell>
        </row>
        <row r="30">
          <cell r="C30"/>
        </row>
        <row r="31">
          <cell r="C31"/>
        </row>
        <row r="32">
          <cell r="C32">
            <v>4650077</v>
          </cell>
        </row>
        <row r="33">
          <cell r="C33">
            <v>242254</v>
          </cell>
        </row>
        <row r="34">
          <cell r="C34">
            <v>1014648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C44"/>
        </row>
        <row r="45">
          <cell r="C45"/>
        </row>
        <row r="48">
          <cell r="D48"/>
        </row>
        <row r="49">
          <cell r="D49">
            <v>27019</v>
          </cell>
        </row>
        <row r="50">
          <cell r="D50">
            <v>1089496</v>
          </cell>
        </row>
        <row r="51">
          <cell r="D51"/>
        </row>
        <row r="52">
          <cell r="D52"/>
        </row>
        <row r="53">
          <cell r="D53">
            <v>218192</v>
          </cell>
        </row>
        <row r="54">
          <cell r="D54">
            <v>1014648</v>
          </cell>
        </row>
        <row r="55">
          <cell r="D55">
            <v>232150</v>
          </cell>
        </row>
        <row r="56">
          <cell r="D56">
            <v>31090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/>
        </row>
        <row r="66">
          <cell r="D66"/>
        </row>
        <row r="68">
          <cell r="C68"/>
        </row>
        <row r="69">
          <cell r="C69">
            <v>1090</v>
          </cell>
        </row>
        <row r="70">
          <cell r="C70"/>
        </row>
        <row r="71">
          <cell r="C71">
            <v>11392</v>
          </cell>
        </row>
        <row r="72">
          <cell r="C72">
            <v>30373</v>
          </cell>
        </row>
        <row r="73">
          <cell r="C73">
            <v>493276</v>
          </cell>
        </row>
        <row r="74">
          <cell r="C74"/>
        </row>
        <row r="75">
          <cell r="C75"/>
        </row>
        <row r="77">
          <cell r="D77">
            <v>97251835</v>
          </cell>
        </row>
        <row r="78">
          <cell r="D78">
            <v>0</v>
          </cell>
        </row>
        <row r="79">
          <cell r="D79">
            <v>2390927</v>
          </cell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D84"/>
        </row>
        <row r="85">
          <cell r="D85">
            <v>255608</v>
          </cell>
        </row>
        <row r="86">
          <cell r="D86">
            <v>5930</v>
          </cell>
        </row>
        <row r="87">
          <cell r="C87"/>
        </row>
        <row r="88">
          <cell r="D88"/>
        </row>
        <row r="89">
          <cell r="D89">
            <v>15735</v>
          </cell>
        </row>
        <row r="90">
          <cell r="D90">
            <v>12264</v>
          </cell>
        </row>
        <row r="91">
          <cell r="C91"/>
          <cell r="D91"/>
        </row>
        <row r="92">
          <cell r="D92"/>
        </row>
        <row r="93">
          <cell r="C93">
            <v>0</v>
          </cell>
        </row>
        <row r="94">
          <cell r="C94"/>
          <cell r="D94"/>
        </row>
        <row r="95">
          <cell r="C95"/>
          <cell r="D95">
            <v>119374</v>
          </cell>
        </row>
        <row r="96">
          <cell r="C96"/>
          <cell r="D96"/>
        </row>
        <row r="97">
          <cell r="C97"/>
          <cell r="D97">
            <v>46623</v>
          </cell>
        </row>
        <row r="98">
          <cell r="C98"/>
          <cell r="D98"/>
        </row>
        <row r="99">
          <cell r="C99"/>
          <cell r="D99">
            <v>10661</v>
          </cell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>
            <v>30335</v>
          </cell>
        </row>
        <row r="104">
          <cell r="C104"/>
          <cell r="D104"/>
        </row>
        <row r="105">
          <cell r="D105"/>
        </row>
        <row r="106">
          <cell r="D106"/>
        </row>
        <row r="107">
          <cell r="C107"/>
        </row>
        <row r="108">
          <cell r="D108"/>
        </row>
        <row r="109">
          <cell r="C109"/>
        </row>
        <row r="110">
          <cell r="D110"/>
        </row>
        <row r="111">
          <cell r="C111">
            <v>194759</v>
          </cell>
        </row>
        <row r="112">
          <cell r="C112">
            <v>2949495</v>
          </cell>
        </row>
        <row r="113">
          <cell r="D113">
            <v>43329433</v>
          </cell>
        </row>
        <row r="115">
          <cell r="D115"/>
        </row>
        <row r="117">
          <cell r="C117">
            <v>128467888</v>
          </cell>
        </row>
        <row r="118">
          <cell r="D118">
            <v>15466811</v>
          </cell>
        </row>
        <row r="119">
          <cell r="C119">
            <v>0</v>
          </cell>
        </row>
        <row r="120">
          <cell r="C120"/>
        </row>
        <row r="121">
          <cell r="D121"/>
        </row>
        <row r="122">
          <cell r="C122"/>
          <cell r="D122"/>
        </row>
        <row r="123">
          <cell r="C123">
            <v>34347732</v>
          </cell>
          <cell r="D123"/>
        </row>
        <row r="124">
          <cell r="C124">
            <v>0</v>
          </cell>
          <cell r="D124"/>
        </row>
        <row r="125">
          <cell r="C125"/>
          <cell r="D125">
            <v>384130241</v>
          </cell>
        </row>
        <row r="126">
          <cell r="D126"/>
        </row>
        <row r="127">
          <cell r="D127"/>
        </row>
        <row r="128">
          <cell r="D128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>
            <v>0</v>
          </cell>
        </row>
        <row r="144">
          <cell r="C144"/>
        </row>
        <row r="145">
          <cell r="C145">
            <v>5600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1933</v>
          </cell>
        </row>
        <row r="149">
          <cell r="C149"/>
        </row>
        <row r="150">
          <cell r="C150"/>
        </row>
        <row r="151">
          <cell r="C151">
            <v>12244</v>
          </cell>
        </row>
        <row r="152">
          <cell r="C152">
            <v>32868</v>
          </cell>
        </row>
        <row r="153">
          <cell r="C153"/>
        </row>
        <row r="154">
          <cell r="C154"/>
        </row>
        <row r="155">
          <cell r="C155"/>
        </row>
        <row r="157">
          <cell r="D157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895A-50CA-4261-8E1B-7A58AC554461}">
  <dimension ref="A1:M1969"/>
  <sheetViews>
    <sheetView tabSelected="1" topLeftCell="A7" workbookViewId="0">
      <selection activeCell="B8" sqref="B8"/>
    </sheetView>
  </sheetViews>
  <sheetFormatPr defaultColWidth="9.140625" defaultRowHeight="18" x14ac:dyDescent="0.25"/>
  <cols>
    <col min="1" max="1" width="5.5703125" style="4" customWidth="1"/>
    <col min="2" max="2" width="56" customWidth="1"/>
    <col min="3" max="3" width="6.140625" style="5" customWidth="1"/>
    <col min="4" max="4" width="21.42578125" customWidth="1"/>
    <col min="5" max="5" width="22.5703125" style="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customWidth="1"/>
    <col min="12" max="12" width="12.7109375" style="2" customWidth="1"/>
    <col min="13" max="13" width="11.7109375" customWidth="1"/>
  </cols>
  <sheetData>
    <row r="1" spans="1:13" x14ac:dyDescent="0.25">
      <c r="A1" s="115" t="s">
        <v>0</v>
      </c>
      <c r="B1" s="115"/>
      <c r="C1" s="115"/>
      <c r="D1" s="115"/>
      <c r="E1" s="115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116" t="s">
        <v>1</v>
      </c>
      <c r="B3" s="117"/>
      <c r="C3" s="117"/>
      <c r="D3" s="117"/>
      <c r="E3" s="9"/>
    </row>
    <row r="4" spans="1:13" ht="9" customHeight="1" x14ac:dyDescent="0.25">
      <c r="A4" s="6"/>
      <c r="B4" s="10"/>
      <c r="C4" s="10"/>
      <c r="D4" s="10"/>
      <c r="E4" s="7"/>
    </row>
    <row r="5" spans="1:13" x14ac:dyDescent="0.25">
      <c r="A5" s="116" t="s">
        <v>2</v>
      </c>
      <c r="B5" s="117"/>
      <c r="C5" s="11"/>
      <c r="D5" s="11"/>
      <c r="E5" s="9"/>
    </row>
    <row r="6" spans="1:13" ht="6.75" customHeight="1" x14ac:dyDescent="0.25">
      <c r="A6" s="118"/>
      <c r="B6" s="118"/>
      <c r="C6" s="118"/>
      <c r="D6" s="7"/>
      <c r="E6" s="7"/>
    </row>
    <row r="7" spans="1:13" ht="14.25" customHeight="1" x14ac:dyDescent="0.25">
      <c r="A7" s="116" t="s">
        <v>3</v>
      </c>
      <c r="B7" s="117"/>
      <c r="C7" s="117"/>
      <c r="D7" s="117"/>
      <c r="E7" s="9"/>
    </row>
    <row r="8" spans="1:13" x14ac:dyDescent="0.25">
      <c r="A8" s="6"/>
      <c r="B8" s="10"/>
      <c r="C8" s="10"/>
      <c r="D8" s="10"/>
      <c r="E8" s="7"/>
      <c r="J8" s="12"/>
    </row>
    <row r="9" spans="1:13" x14ac:dyDescent="0.25">
      <c r="A9" s="117" t="s">
        <v>4</v>
      </c>
      <c r="B9" s="117"/>
      <c r="C9" s="117"/>
      <c r="D9" s="9"/>
      <c r="E9" s="9"/>
    </row>
    <row r="10" spans="1:13" x14ac:dyDescent="0.25">
      <c r="A10" s="6"/>
      <c r="B10" s="10"/>
      <c r="C10" s="10"/>
      <c r="D10" s="7"/>
    </row>
    <row r="11" spans="1:13" ht="15.75" customHeight="1" x14ac:dyDescent="0.25">
      <c r="A11" s="109" t="s">
        <v>5</v>
      </c>
      <c r="B11" s="109"/>
      <c r="C11" s="109"/>
      <c r="D11" s="109"/>
      <c r="E11" s="109"/>
    </row>
    <row r="12" spans="1:13" ht="15.75" customHeight="1" x14ac:dyDescent="0.25">
      <c r="A12" s="109" t="s">
        <v>6</v>
      </c>
      <c r="B12" s="109"/>
      <c r="C12" s="109"/>
      <c r="D12" s="109"/>
      <c r="E12" s="109"/>
    </row>
    <row r="13" spans="1:13" x14ac:dyDescent="0.25">
      <c r="A13" s="13" t="s">
        <v>7</v>
      </c>
      <c r="B13" s="14"/>
      <c r="C13" s="15"/>
      <c r="D13" s="14"/>
      <c r="E13" s="16" t="s">
        <v>8</v>
      </c>
      <c r="M13" s="17"/>
    </row>
    <row r="14" spans="1:13" ht="17.25" customHeight="1" x14ac:dyDescent="0.25">
      <c r="A14" s="110" t="s">
        <v>9</v>
      </c>
      <c r="B14" s="111" t="s">
        <v>10</v>
      </c>
      <c r="C14" s="112" t="s">
        <v>11</v>
      </c>
      <c r="D14" s="113" t="s">
        <v>12</v>
      </c>
      <c r="E14" s="114" t="s">
        <v>13</v>
      </c>
    </row>
    <row r="15" spans="1:13" ht="31.5" customHeight="1" x14ac:dyDescent="0.25">
      <c r="A15" s="110"/>
      <c r="B15" s="111"/>
      <c r="C15" s="112"/>
      <c r="D15" s="113"/>
      <c r="E15" s="114"/>
    </row>
    <row r="16" spans="1:13" s="25" customFormat="1" ht="9.75" customHeight="1" x14ac:dyDescent="0.2">
      <c r="A16" s="18" t="s">
        <v>14</v>
      </c>
      <c r="B16" s="19" t="s">
        <v>15</v>
      </c>
      <c r="C16" s="20" t="s">
        <v>16</v>
      </c>
      <c r="D16" s="21">
        <v>1</v>
      </c>
      <c r="E16" s="22">
        <v>2</v>
      </c>
      <c r="F16" s="23"/>
      <c r="G16" s="23"/>
      <c r="H16" s="24"/>
      <c r="L16" s="24"/>
    </row>
    <row r="17" spans="1:13" x14ac:dyDescent="0.25">
      <c r="A17" s="26">
        <v>1</v>
      </c>
      <c r="B17" s="27" t="s">
        <v>17</v>
      </c>
      <c r="C17" s="28" t="s">
        <v>18</v>
      </c>
      <c r="D17" s="29"/>
      <c r="E17" s="30"/>
    </row>
    <row r="18" spans="1:13" ht="13.5" customHeight="1" x14ac:dyDescent="0.25">
      <c r="A18" s="31">
        <v>2</v>
      </c>
      <c r="B18" s="32" t="s">
        <v>19</v>
      </c>
      <c r="C18" s="33" t="s">
        <v>20</v>
      </c>
      <c r="D18" s="34"/>
      <c r="E18" s="35"/>
    </row>
    <row r="19" spans="1:13" ht="63" x14ac:dyDescent="0.25">
      <c r="A19" s="31">
        <v>3</v>
      </c>
      <c r="B19" s="32" t="s">
        <v>21</v>
      </c>
      <c r="C19" s="33" t="s">
        <v>22</v>
      </c>
      <c r="D19" s="36">
        <v>471146</v>
      </c>
      <c r="E19" s="37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469128</v>
      </c>
      <c r="I19" s="38"/>
      <c r="J19" s="38"/>
      <c r="K19" s="38"/>
      <c r="M19" s="2"/>
    </row>
    <row r="20" spans="1:13" ht="110.25" x14ac:dyDescent="0.25">
      <c r="A20" s="31">
        <v>4</v>
      </c>
      <c r="B20" s="32" t="s">
        <v>23</v>
      </c>
      <c r="C20" s="33" t="s">
        <v>24</v>
      </c>
      <c r="D20" s="36">
        <v>30116</v>
      </c>
      <c r="E20" s="37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28358</v>
      </c>
      <c r="G20" s="39"/>
      <c r="I20" s="38"/>
      <c r="J20" s="38"/>
      <c r="K20" s="38"/>
      <c r="M20" s="2"/>
    </row>
    <row r="21" spans="1:13" ht="100.5" x14ac:dyDescent="0.25">
      <c r="A21" s="31">
        <v>5</v>
      </c>
      <c r="B21" s="40" t="s">
        <v>25</v>
      </c>
      <c r="C21" s="33" t="s">
        <v>26</v>
      </c>
      <c r="D21" s="36">
        <v>2854912</v>
      </c>
      <c r="E21" s="37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39"/>
      <c r="I21" s="38"/>
      <c r="J21" s="38"/>
      <c r="K21" s="38"/>
      <c r="M21" s="2"/>
    </row>
    <row r="22" spans="1:13" ht="29.25" x14ac:dyDescent="0.25">
      <c r="A22" s="31">
        <v>6</v>
      </c>
      <c r="B22" s="40" t="s">
        <v>27</v>
      </c>
      <c r="C22" s="33" t="s">
        <v>28</v>
      </c>
      <c r="D22" s="36"/>
      <c r="E22" s="37">
        <f>+'[1]SOLDURI BILANT'!C37</f>
        <v>0</v>
      </c>
      <c r="I22" s="38"/>
      <c r="J22" s="38"/>
      <c r="K22" s="38"/>
      <c r="M22" s="2"/>
    </row>
    <row r="23" spans="1:13" ht="72.75" x14ac:dyDescent="0.25">
      <c r="A23" s="31">
        <v>7</v>
      </c>
      <c r="B23" s="40" t="s">
        <v>29</v>
      </c>
      <c r="C23" s="33" t="s">
        <v>30</v>
      </c>
      <c r="D23" s="36"/>
      <c r="E23" s="37">
        <f>+'[1]SOLDURI BILANT'!C44+'[1]SOLDURI BILANT'!C45</f>
        <v>0</v>
      </c>
      <c r="I23" s="38"/>
      <c r="J23" s="38"/>
      <c r="K23" s="38"/>
      <c r="M23" s="2"/>
    </row>
    <row r="24" spans="1:13" ht="43.5" x14ac:dyDescent="0.25">
      <c r="A24" s="31">
        <v>8</v>
      </c>
      <c r="B24" s="41" t="s">
        <v>31</v>
      </c>
      <c r="C24" s="33" t="s">
        <v>32</v>
      </c>
      <c r="D24" s="36"/>
      <c r="E24" s="37"/>
      <c r="F24" s="42" t="str">
        <f>IF(D23&lt;D24,"eroare"," ")</f>
        <v xml:space="preserve"> </v>
      </c>
      <c r="G24" s="42" t="str">
        <f>IF(E23&lt;E24,"eroare"," ")</f>
        <v xml:space="preserve"> </v>
      </c>
      <c r="I24" s="38"/>
      <c r="J24" s="38"/>
      <c r="K24" s="38"/>
      <c r="M24" s="2"/>
    </row>
    <row r="25" spans="1:13" ht="58.5" x14ac:dyDescent="0.25">
      <c r="A25" s="31">
        <v>9</v>
      </c>
      <c r="B25" s="40" t="s">
        <v>33</v>
      </c>
      <c r="C25" s="33" t="s">
        <v>34</v>
      </c>
      <c r="D25" s="36">
        <v>1102857</v>
      </c>
      <c r="E25" s="37">
        <f>+'[1]SOLDURI BILANT'!C83+'[1]SOLDURI BILANT'!C112+'[1]SOLDURI BILANT'!C93-'[1]SOLDURI BILANT'!D127</f>
        <v>2949495</v>
      </c>
      <c r="I25" s="38"/>
      <c r="J25" s="38"/>
      <c r="K25" s="38"/>
      <c r="M25" s="2"/>
    </row>
    <row r="26" spans="1:13" ht="57" x14ac:dyDescent="0.25">
      <c r="A26" s="43">
        <v>10</v>
      </c>
      <c r="B26" s="44" t="s">
        <v>35</v>
      </c>
      <c r="C26" s="45">
        <v>10</v>
      </c>
      <c r="D26" s="46">
        <v>1102857</v>
      </c>
      <c r="E26" s="47">
        <f>+'[1]SOLDURI BILANT'!C83+'[1]SOLDURI BILANT'!C112-'[1]SOLDURI BILANT'!D127</f>
        <v>2949495</v>
      </c>
      <c r="F26" s="42" t="str">
        <f>IF(D25&lt;D26,"eroare"," ")</f>
        <v xml:space="preserve"> </v>
      </c>
      <c r="G26" s="42" t="str">
        <f>IF(E25&lt;E26,"eroare"," ")</f>
        <v xml:space="preserve"> </v>
      </c>
      <c r="I26" s="38"/>
      <c r="J26" s="38"/>
      <c r="K26" s="38"/>
      <c r="M26" s="2"/>
    </row>
    <row r="27" spans="1:13" ht="31.5" x14ac:dyDescent="0.25">
      <c r="A27" s="26">
        <v>11</v>
      </c>
      <c r="B27" s="27" t="s">
        <v>36</v>
      </c>
      <c r="C27" s="28">
        <v>15</v>
      </c>
      <c r="D27" s="48">
        <f>D19+D20+D21+D22+D23+D25</f>
        <v>4459031</v>
      </c>
      <c r="E27" s="49">
        <f>E19+E20+E21+E22+E23+E25</f>
        <v>8097058</v>
      </c>
      <c r="I27" s="38"/>
      <c r="J27" s="38"/>
      <c r="K27" s="38"/>
      <c r="M27" s="2"/>
    </row>
    <row r="28" spans="1:13" x14ac:dyDescent="0.25">
      <c r="A28" s="31">
        <v>12</v>
      </c>
      <c r="B28" s="32" t="s">
        <v>37</v>
      </c>
      <c r="C28" s="33">
        <v>18</v>
      </c>
      <c r="D28" s="34"/>
      <c r="E28" s="35"/>
      <c r="I28" s="38"/>
      <c r="J28" s="38"/>
      <c r="K28" s="38"/>
      <c r="M28" s="2"/>
    </row>
    <row r="29" spans="1:13" ht="186" x14ac:dyDescent="0.25">
      <c r="A29" s="31">
        <v>13</v>
      </c>
      <c r="B29" s="40" t="s">
        <v>38</v>
      </c>
      <c r="C29" s="33">
        <v>19</v>
      </c>
      <c r="D29" s="36">
        <v>499186</v>
      </c>
      <c r="E29" s="37">
        <f>+'[1]SOLDURI BILANT'!C68+'[1]SOLDURI BILANT'!C69+'[1]SOLDURI BILANT'!C70+'[1]SOLDURI BILANT'!C71+'[1]SOLDURI BILANT'!C72+'[1]SOLDURI BILANT'!C73+'[1]SOLDURI BILANT'!C74+'[1]SOLDURI BILANT'!C75</f>
        <v>536131</v>
      </c>
      <c r="I29" s="38"/>
      <c r="J29" s="38"/>
      <c r="K29" s="38"/>
      <c r="M29" s="2"/>
    </row>
    <row r="30" spans="1:13" ht="31.5" x14ac:dyDescent="0.25">
      <c r="A30" s="31">
        <v>14</v>
      </c>
      <c r="B30" s="32" t="s">
        <v>39</v>
      </c>
      <c r="C30" s="33">
        <v>20</v>
      </c>
      <c r="D30" s="34"/>
      <c r="E30" s="35"/>
      <c r="I30" s="38"/>
      <c r="J30" s="38"/>
      <c r="K30" s="38"/>
      <c r="M30" s="2"/>
    </row>
    <row r="31" spans="1:13" ht="115.5" x14ac:dyDescent="0.25">
      <c r="A31" s="31">
        <v>15</v>
      </c>
      <c r="B31" s="40" t="s">
        <v>40</v>
      </c>
      <c r="C31" s="33">
        <v>21</v>
      </c>
      <c r="D31" s="36">
        <v>28805542</v>
      </c>
      <c r="E31" s="37">
        <f>+'[1]SOLDURI BILANT'!C39+'[1]SOLDURI BILANT'!C41+'[1]SOLDURI BILANT'!C80+'[1]SOLDURI BILANT'!C81+'[1]SOLDURI BILANT'!C82+'[1]SOLDURI BILANT'!C87+'[1]SOLDURI BILANT'!C111+'[1]SOLDURI BILANT'!C123+'[1]SOLDURI BILANT'!C91-'[1]SOLDURI BILANT'!D91+'[1]SOLDURI BILANT'!C124-'[1]SOLDURI BILANT'!D126</f>
        <v>34542491</v>
      </c>
      <c r="F31" s="50"/>
      <c r="G31" s="51"/>
      <c r="I31" s="38"/>
      <c r="J31" s="38"/>
      <c r="K31" s="38"/>
      <c r="M31" s="2"/>
    </row>
    <row r="32" spans="1:13" ht="30" x14ac:dyDescent="0.25">
      <c r="A32" s="31">
        <v>16</v>
      </c>
      <c r="B32" s="40" t="s">
        <v>41</v>
      </c>
      <c r="C32" s="52" t="s">
        <v>42</v>
      </c>
      <c r="D32" s="53"/>
      <c r="E32" s="37"/>
      <c r="F32" s="50"/>
      <c r="G32" s="51"/>
      <c r="I32" s="38"/>
      <c r="J32" s="38"/>
      <c r="K32" s="38"/>
      <c r="M32" s="2"/>
    </row>
    <row r="33" spans="1:13" ht="57.75" x14ac:dyDescent="0.25">
      <c r="A33" s="31">
        <v>17</v>
      </c>
      <c r="B33" s="40" t="s">
        <v>43</v>
      </c>
      <c r="C33" s="54">
        <v>22</v>
      </c>
      <c r="D33" s="36">
        <v>1961912</v>
      </c>
      <c r="E33" s="37">
        <f>+'[1]SOLDURI BILANT'!C39+'[1]SOLDURI BILANT'!C41+'[1]SOLDURI BILANT'!C80+'[1]SOLDURI BILANT'!C81+'[1]SOLDURI BILANT'!C82+'[1]SOLDURI BILANT'!C111-'[1]SOLDURI BILANT'!D126</f>
        <v>194759</v>
      </c>
      <c r="F33" s="42"/>
      <c r="G33" s="42"/>
      <c r="I33" s="38"/>
      <c r="J33" s="38"/>
      <c r="K33" s="38"/>
      <c r="M33" s="2"/>
    </row>
    <row r="34" spans="1:13" ht="31.5" x14ac:dyDescent="0.25">
      <c r="A34" s="31">
        <v>18</v>
      </c>
      <c r="B34" s="55" t="s">
        <v>44</v>
      </c>
      <c r="C34" s="56" t="s">
        <v>45</v>
      </c>
      <c r="D34" s="36"/>
      <c r="E34" s="37">
        <f>+'[1]SOLDURI BILANT'!C39+'[1]SOLDURI BILANT'!C41+'[1]SOLDURI BILANT'!C80+'[1]SOLDURI BILANT'!C81</f>
        <v>0</v>
      </c>
      <c r="F34" s="42"/>
      <c r="G34" s="42"/>
      <c r="I34" s="38"/>
      <c r="J34" s="38"/>
      <c r="K34" s="38"/>
      <c r="M34" s="2"/>
    </row>
    <row r="35" spans="1:13" ht="143.25" x14ac:dyDescent="0.25">
      <c r="A35" s="31">
        <v>19</v>
      </c>
      <c r="B35" s="40" t="s">
        <v>46</v>
      </c>
      <c r="C35" s="33">
        <v>23</v>
      </c>
      <c r="D35" s="36">
        <v>135333494</v>
      </c>
      <c r="E35" s="37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BILANT'!C117+'[1]SOLDURI BILANT'!C125-'[1]SOLDURI BILANT'!D128+'[1]SOLDURI BILANT'!C103+'[1]SOLDURI BILANT'!C99</f>
        <v>128467888</v>
      </c>
      <c r="I35" s="38"/>
      <c r="J35" s="38"/>
      <c r="K35" s="38"/>
      <c r="M35" s="2"/>
    </row>
    <row r="36" spans="1:13" ht="43.5" x14ac:dyDescent="0.25">
      <c r="A36" s="43">
        <v>20</v>
      </c>
      <c r="B36" s="57" t="s">
        <v>47</v>
      </c>
      <c r="C36" s="58">
        <v>24</v>
      </c>
      <c r="D36" s="46">
        <v>135333494</v>
      </c>
      <c r="E36" s="47">
        <f>+'[1]SOLDURI BILANT'!C117-'[1]SOLDURI BILANT'!D128</f>
        <v>128467888</v>
      </c>
      <c r="F36" s="42" t="str">
        <f>IF(D35&lt;D36,"eroare"," ")</f>
        <v xml:space="preserve"> </v>
      </c>
      <c r="G36" s="42"/>
      <c r="I36" s="38"/>
      <c r="J36" s="38"/>
      <c r="K36" s="38"/>
      <c r="M36" s="2"/>
    </row>
    <row r="37" spans="1:13" ht="158.25" x14ac:dyDescent="0.25">
      <c r="A37" s="26">
        <v>21</v>
      </c>
      <c r="B37" s="59" t="s">
        <v>48</v>
      </c>
      <c r="C37" s="28">
        <v>25</v>
      </c>
      <c r="D37" s="60"/>
      <c r="E37" s="61">
        <f>+'[1]SOLDURI BILANT'!C107+'[1]SOLDURI BILANT'!C109+'[1]SOLDURI BILANT'!C122</f>
        <v>0</v>
      </c>
      <c r="I37" s="38"/>
      <c r="J37" s="38"/>
      <c r="K37" s="38"/>
      <c r="M37" s="2"/>
    </row>
    <row r="38" spans="1:13" ht="44.25" x14ac:dyDescent="0.25">
      <c r="A38" s="31">
        <v>22</v>
      </c>
      <c r="B38" s="41" t="s">
        <v>49</v>
      </c>
      <c r="C38" s="33">
        <v>26</v>
      </c>
      <c r="D38" s="36"/>
      <c r="E38" s="37">
        <f>+'[1]SOLDURI BILANT'!C107</f>
        <v>0</v>
      </c>
      <c r="F38" s="42" t="str">
        <f>IF(D37&lt;D38,"eroare"," ")</f>
        <v xml:space="preserve"> </v>
      </c>
      <c r="G38" s="42"/>
      <c r="I38" s="38"/>
      <c r="J38" s="38"/>
      <c r="K38" s="38"/>
      <c r="M38" s="2"/>
    </row>
    <row r="39" spans="1:13" ht="100.5" x14ac:dyDescent="0.25">
      <c r="A39" s="31">
        <v>23</v>
      </c>
      <c r="B39" s="40" t="s">
        <v>50</v>
      </c>
      <c r="C39" s="33">
        <v>27</v>
      </c>
      <c r="D39" s="36"/>
      <c r="E39" s="37">
        <f>'[1]SOLDURI BILANT'!C119</f>
        <v>0</v>
      </c>
      <c r="I39" s="38"/>
      <c r="J39" s="38"/>
      <c r="K39" s="38"/>
      <c r="M39" s="2"/>
    </row>
    <row r="40" spans="1:13" x14ac:dyDescent="0.25">
      <c r="A40" s="31">
        <v>24</v>
      </c>
      <c r="B40" s="32" t="s">
        <v>51</v>
      </c>
      <c r="C40" s="33">
        <v>30</v>
      </c>
      <c r="D40" s="62">
        <f>D31+D35+D37+D39</f>
        <v>164139036</v>
      </c>
      <c r="E40" s="63">
        <f>E31+E35+E37+E39</f>
        <v>163010379</v>
      </c>
      <c r="I40" s="38"/>
      <c r="J40" s="38"/>
      <c r="K40" s="38"/>
      <c r="M40" s="2"/>
    </row>
    <row r="41" spans="1:13" x14ac:dyDescent="0.25">
      <c r="A41" s="31">
        <v>25</v>
      </c>
      <c r="B41" s="40" t="s">
        <v>52</v>
      </c>
      <c r="C41" s="33">
        <v>31</v>
      </c>
      <c r="D41" s="36"/>
      <c r="E41" s="37"/>
      <c r="I41" s="38"/>
      <c r="J41" s="38"/>
      <c r="K41" s="38"/>
      <c r="M41" s="2"/>
    </row>
    <row r="42" spans="1:13" x14ac:dyDescent="0.25">
      <c r="A42" s="31">
        <v>26</v>
      </c>
      <c r="B42" s="32" t="s">
        <v>53</v>
      </c>
      <c r="C42" s="33">
        <v>32</v>
      </c>
      <c r="D42" s="34"/>
      <c r="E42" s="35"/>
      <c r="I42" s="38"/>
      <c r="J42" s="38"/>
      <c r="K42" s="38"/>
      <c r="M42" s="2"/>
    </row>
    <row r="43" spans="1:13" ht="214.5" x14ac:dyDescent="0.25">
      <c r="A43" s="31">
        <v>27</v>
      </c>
      <c r="B43" s="40" t="s">
        <v>54</v>
      </c>
      <c r="C43" s="33">
        <v>33</v>
      </c>
      <c r="D43" s="36">
        <v>31671</v>
      </c>
      <c r="E43" s="37">
        <f>+'[1]SOLDURI BILANT'!C130+'[1]SOLDURI BILANT'!C140+'[1]SOLDURI BILANT'!C141+'[1]SOLDURI BILANT'!C142+'[1]SOLDURI BILANT'!C150+'[1]SOLDURI BILANT'!C152+'[1]SOLDURI BILANT'!C153+'[1]SOLDURI BILANT'!C154+'[1]SOLDURI BILANT'!C155-'[1]SOLDURI BILANT'!D157+'[1]SOLDURI BILANT'!C136+'[1]SOLDURI BILANT'!C138+'[1]SOLDURI BILANT'!C133</f>
        <v>32868</v>
      </c>
      <c r="I43" s="38"/>
      <c r="J43" s="38"/>
      <c r="K43" s="38"/>
      <c r="M43" s="2"/>
    </row>
    <row r="44" spans="1:13" ht="50.25" customHeight="1" x14ac:dyDescent="0.25">
      <c r="A44" s="31">
        <v>28</v>
      </c>
      <c r="B44" s="41" t="s">
        <v>55</v>
      </c>
      <c r="C44" s="33" t="s">
        <v>56</v>
      </c>
      <c r="D44" s="36">
        <v>14592</v>
      </c>
      <c r="E44" s="37">
        <f>+'[1]SOLDURI BILANT'!C144+'[1]SOLDURI BILANT'!C145+'[1]SOLDURI BILANT'!C146+'[1]SOLDURI BILANT'!C147+'[1]SOLDURI BILANT'!C148+'[1]SOLDURI BILANT'!C149</f>
        <v>7533</v>
      </c>
      <c r="I44" s="38"/>
      <c r="J44" s="38"/>
      <c r="K44" s="38"/>
      <c r="M44" s="2"/>
    </row>
    <row r="45" spans="1:13" x14ac:dyDescent="0.25">
      <c r="A45" s="43">
        <v>29</v>
      </c>
      <c r="B45" s="64" t="s">
        <v>57</v>
      </c>
      <c r="C45" s="45">
        <v>34</v>
      </c>
      <c r="D45" s="65"/>
      <c r="E45" s="47"/>
      <c r="F45" s="42"/>
      <c r="G45" s="42"/>
      <c r="I45" s="38"/>
      <c r="J45" s="38"/>
      <c r="K45" s="38"/>
      <c r="M45" s="2"/>
    </row>
    <row r="46" spans="1:13" ht="143.25" x14ac:dyDescent="0.25">
      <c r="A46" s="26">
        <v>30</v>
      </c>
      <c r="B46" s="59" t="s">
        <v>58</v>
      </c>
      <c r="C46" s="28">
        <v>35</v>
      </c>
      <c r="D46" s="60">
        <v>12233</v>
      </c>
      <c r="E46" s="61">
        <f>+'[1]SOLDURI BILANT'!C131+'[1]SOLDURI BILANT'!C143+'[1]SOLDURI BILANT'!C151+'[1]SOLDURI BILANT'!C132+'[1]SOLDURI BILANT'!C135+'[1]SOLDURI BILANT'!C137+'[1]SOLDURI BILANT'!C134</f>
        <v>12244</v>
      </c>
      <c r="I46" s="38"/>
      <c r="J46" s="38"/>
      <c r="K46" s="38"/>
      <c r="M46" s="2"/>
    </row>
    <row r="47" spans="1:13" ht="29.25" x14ac:dyDescent="0.25">
      <c r="A47" s="31">
        <v>31</v>
      </c>
      <c r="B47" s="41" t="s">
        <v>59</v>
      </c>
      <c r="C47" s="33" t="s">
        <v>60</v>
      </c>
      <c r="D47" s="36"/>
      <c r="E47" s="37">
        <f>+'[1]SOLDURI BILANT'!C139</f>
        <v>0</v>
      </c>
      <c r="I47" s="38"/>
      <c r="J47" s="38"/>
      <c r="K47" s="38"/>
      <c r="M47" s="2"/>
    </row>
    <row r="48" spans="1:13" ht="17.25" customHeight="1" x14ac:dyDescent="0.25">
      <c r="A48" s="31">
        <v>32</v>
      </c>
      <c r="B48" s="32" t="s">
        <v>61</v>
      </c>
      <c r="C48" s="33">
        <v>36</v>
      </c>
      <c r="D48" s="53"/>
      <c r="E48" s="37"/>
      <c r="F48" s="42" t="str">
        <f>IF(D46&lt;D48,"eroare"," ")</f>
        <v xml:space="preserve"> </v>
      </c>
      <c r="G48" s="42"/>
      <c r="I48" s="38"/>
      <c r="J48" s="38"/>
      <c r="K48" s="38"/>
      <c r="M48" s="2"/>
    </row>
    <row r="49" spans="1:13" ht="17.25" customHeight="1" x14ac:dyDescent="0.25">
      <c r="A49" s="31">
        <v>33</v>
      </c>
      <c r="B49" s="32" t="s">
        <v>62</v>
      </c>
      <c r="C49" s="33">
        <v>40</v>
      </c>
      <c r="D49" s="62">
        <f>D43+D44+D46+D47</f>
        <v>58496</v>
      </c>
      <c r="E49" s="63">
        <f>E43+E44+E46+E47</f>
        <v>52645</v>
      </c>
      <c r="I49" s="38"/>
      <c r="J49" s="38"/>
      <c r="K49" s="38"/>
      <c r="M49" s="2"/>
    </row>
    <row r="50" spans="1:13" ht="72.75" x14ac:dyDescent="0.25">
      <c r="A50" s="31">
        <v>34</v>
      </c>
      <c r="B50" s="40" t="s">
        <v>63</v>
      </c>
      <c r="C50" s="33">
        <v>41</v>
      </c>
      <c r="D50" s="36"/>
      <c r="E50" s="37"/>
      <c r="I50" s="38"/>
      <c r="J50" s="38"/>
      <c r="K50" s="38"/>
      <c r="M50" s="2"/>
    </row>
    <row r="51" spans="1:13" ht="30" x14ac:dyDescent="0.25">
      <c r="A51" s="31">
        <v>35</v>
      </c>
      <c r="B51" s="41" t="s">
        <v>64</v>
      </c>
      <c r="C51" s="33" t="s">
        <v>65</v>
      </c>
      <c r="D51" s="36"/>
      <c r="E51" s="37"/>
      <c r="I51" s="38"/>
      <c r="J51" s="38"/>
      <c r="K51" s="38"/>
      <c r="M51" s="2"/>
    </row>
    <row r="52" spans="1:13" ht="18.75" customHeight="1" x14ac:dyDescent="0.25">
      <c r="A52" s="31">
        <v>36</v>
      </c>
      <c r="B52" s="40" t="s">
        <v>66</v>
      </c>
      <c r="C52" s="33">
        <v>42</v>
      </c>
      <c r="D52" s="36"/>
      <c r="E52" s="37">
        <f>+'[1]SOLDURI BILANT'!C120</f>
        <v>0</v>
      </c>
      <c r="I52" s="38"/>
      <c r="J52" s="38"/>
      <c r="K52" s="38"/>
      <c r="M52" s="2"/>
    </row>
    <row r="53" spans="1:13" ht="31.5" x14ac:dyDescent="0.25">
      <c r="A53" s="31">
        <v>37</v>
      </c>
      <c r="B53" s="32" t="s">
        <v>67</v>
      </c>
      <c r="C53" s="33">
        <v>45</v>
      </c>
      <c r="D53" s="62">
        <f>D29+D40+D41+D49+D50+D52+D51</f>
        <v>164696718</v>
      </c>
      <c r="E53" s="63">
        <f>E29+E40+E41+E49+E50+E52+E51</f>
        <v>163599155</v>
      </c>
      <c r="I53" s="38"/>
      <c r="J53" s="38"/>
      <c r="K53" s="38"/>
      <c r="M53" s="2"/>
    </row>
    <row r="54" spans="1:13" x14ac:dyDescent="0.25">
      <c r="A54" s="31">
        <v>38</v>
      </c>
      <c r="B54" s="32" t="s">
        <v>68</v>
      </c>
      <c r="C54" s="33">
        <v>46</v>
      </c>
      <c r="D54" s="62">
        <f>D27+D53</f>
        <v>169155749</v>
      </c>
      <c r="E54" s="63">
        <f>E27+E53</f>
        <v>171696213</v>
      </c>
      <c r="I54" s="38"/>
      <c r="J54" s="38"/>
      <c r="M54" s="2"/>
    </row>
    <row r="55" spans="1:13" ht="15.75" customHeight="1" x14ac:dyDescent="0.25">
      <c r="A55" s="31">
        <v>39</v>
      </c>
      <c r="B55" s="32" t="s">
        <v>69</v>
      </c>
      <c r="C55" s="33">
        <v>50</v>
      </c>
      <c r="D55" s="34"/>
      <c r="E55" s="35"/>
      <c r="I55" s="38"/>
      <c r="J55" s="38"/>
      <c r="K55" s="38"/>
      <c r="M55" s="2"/>
    </row>
    <row r="56" spans="1:13" ht="31.5" x14ac:dyDescent="0.25">
      <c r="A56" s="31">
        <v>40</v>
      </c>
      <c r="B56" s="32" t="s">
        <v>70</v>
      </c>
      <c r="C56" s="33">
        <v>51</v>
      </c>
      <c r="D56" s="34"/>
      <c r="E56" s="35"/>
      <c r="I56" s="38"/>
      <c r="J56" s="38"/>
      <c r="K56" s="38"/>
      <c r="M56" s="2"/>
    </row>
    <row r="57" spans="1:13" ht="58.5" x14ac:dyDescent="0.25">
      <c r="A57" s="31">
        <v>41</v>
      </c>
      <c r="B57" s="40" t="s">
        <v>71</v>
      </c>
      <c r="C57" s="33">
        <v>52</v>
      </c>
      <c r="D57" s="36"/>
      <c r="E57" s="37">
        <f>+'[1]SOLDURI BILANT'!D92+'[1]SOLDURI BILANT'!D115</f>
        <v>0</v>
      </c>
      <c r="I57" s="38"/>
      <c r="J57" s="38"/>
      <c r="K57" s="38"/>
      <c r="M57" s="2"/>
    </row>
    <row r="58" spans="1:13" ht="29.25" x14ac:dyDescent="0.25">
      <c r="A58" s="31">
        <v>42</v>
      </c>
      <c r="B58" s="41" t="s">
        <v>72</v>
      </c>
      <c r="C58" s="54">
        <v>53</v>
      </c>
      <c r="D58" s="36"/>
      <c r="E58" s="37">
        <f>+'[1]SOLDURI BILANT'!D115</f>
        <v>0</v>
      </c>
      <c r="F58" s="42" t="str">
        <f>IF(D57&lt;D58,"eroare"," ")</f>
        <v xml:space="preserve"> </v>
      </c>
      <c r="G58" s="42"/>
      <c r="I58" s="38"/>
      <c r="J58" s="38"/>
      <c r="K58" s="38"/>
      <c r="M58" s="2"/>
    </row>
    <row r="59" spans="1:13" ht="58.5" x14ac:dyDescent="0.25">
      <c r="A59" s="31">
        <v>43</v>
      </c>
      <c r="B59" s="40" t="s">
        <v>73</v>
      </c>
      <c r="C59" s="33">
        <v>54</v>
      </c>
      <c r="D59" s="36"/>
      <c r="E59" s="37">
        <f>+'[1]SOLDURI BILANT'!D25</f>
        <v>0</v>
      </c>
      <c r="I59" s="38"/>
      <c r="J59" s="38"/>
      <c r="K59" s="38"/>
      <c r="M59" s="2"/>
    </row>
    <row r="60" spans="1:13" ht="29.25" x14ac:dyDescent="0.25">
      <c r="A60" s="31">
        <v>44</v>
      </c>
      <c r="B60" s="40" t="s">
        <v>74</v>
      </c>
      <c r="C60" s="33">
        <v>55</v>
      </c>
      <c r="D60" s="66"/>
      <c r="E60" s="67">
        <f>+'[1]SOLDURI BILANT'!D21+'[1]SOLDURI BILANT'!D22+'[1]SOLDURI BILANT'!D23</f>
        <v>28679921</v>
      </c>
      <c r="I60" s="38"/>
      <c r="J60" s="38"/>
      <c r="K60" s="38"/>
      <c r="M60" s="2"/>
    </row>
    <row r="61" spans="1:13" ht="15" customHeight="1" x14ac:dyDescent="0.25">
      <c r="A61" s="31">
        <v>45</v>
      </c>
      <c r="B61" s="32" t="s">
        <v>75</v>
      </c>
      <c r="C61" s="33">
        <v>58</v>
      </c>
      <c r="D61" s="62">
        <f>D57+D59+D60</f>
        <v>0</v>
      </c>
      <c r="E61" s="63">
        <f>E57+E59+E60</f>
        <v>28679921</v>
      </c>
      <c r="I61" s="38"/>
      <c r="J61" s="38"/>
      <c r="K61" s="38"/>
      <c r="M61" s="2"/>
    </row>
    <row r="62" spans="1:13" ht="39" customHeight="1" x14ac:dyDescent="0.25">
      <c r="A62" s="31">
        <v>46</v>
      </c>
      <c r="B62" s="32" t="s">
        <v>76</v>
      </c>
      <c r="C62" s="33">
        <v>59</v>
      </c>
      <c r="D62" s="34"/>
      <c r="E62" s="35"/>
      <c r="I62" s="38"/>
      <c r="J62" s="38"/>
      <c r="K62" s="38"/>
      <c r="M62" s="2"/>
    </row>
    <row r="63" spans="1:13" ht="86.25" x14ac:dyDescent="0.25">
      <c r="A63" s="31">
        <v>47</v>
      </c>
      <c r="B63" s="40" t="s">
        <v>77</v>
      </c>
      <c r="C63" s="33">
        <v>60</v>
      </c>
      <c r="D63" s="36">
        <v>139244328</v>
      </c>
      <c r="E63" s="37">
        <f>+'[1]SOLDURI BILANT'!D77+'[1]SOLDURI BILANT'!D78+'[1]SOLDURI BILANT'!D79+'[1]SOLDURI BILANT'!D113+'[1]SOLDURI BILANT'!D124+'[1]SOLDURI BILANT'!D84+'[1]SOLDURI BILANT'!D123</f>
        <v>142972195</v>
      </c>
      <c r="F63" s="50"/>
      <c r="G63" s="51"/>
      <c r="I63" s="38"/>
      <c r="J63" s="38"/>
      <c r="K63" s="38"/>
      <c r="M63" s="2"/>
    </row>
    <row r="64" spans="1:13" ht="30" x14ac:dyDescent="0.25">
      <c r="A64" s="43">
        <v>48</v>
      </c>
      <c r="B64" s="68" t="s">
        <v>78</v>
      </c>
      <c r="C64" s="45" t="s">
        <v>79</v>
      </c>
      <c r="D64" s="65"/>
      <c r="E64" s="47"/>
      <c r="F64" s="50"/>
      <c r="G64" s="51"/>
      <c r="I64" s="38"/>
      <c r="J64" s="38"/>
      <c r="K64" s="38"/>
      <c r="M64" s="2"/>
    </row>
    <row r="65" spans="1:13" ht="43.5" x14ac:dyDescent="0.25">
      <c r="A65" s="26">
        <v>49</v>
      </c>
      <c r="B65" s="69" t="s">
        <v>80</v>
      </c>
      <c r="C65" s="70">
        <v>61</v>
      </c>
      <c r="D65" s="60">
        <v>108756486</v>
      </c>
      <c r="E65" s="61">
        <f>+'[1]SOLDURI BILANT'!D77+'[1]SOLDURI BILANT'!D78+'[1]SOLDURI BILANT'!D79+'[1]SOLDURI BILANT'!D84+'[1]SOLDURI BILANT'!D113</f>
        <v>142972195</v>
      </c>
      <c r="F65" s="42"/>
      <c r="G65" s="42"/>
      <c r="I65" s="38"/>
      <c r="J65" s="38"/>
      <c r="K65" s="38"/>
      <c r="M65" s="2"/>
    </row>
    <row r="66" spans="1:13" x14ac:dyDescent="0.25">
      <c r="A66" s="31">
        <v>50</v>
      </c>
      <c r="B66" s="71" t="s">
        <v>81</v>
      </c>
      <c r="C66" s="72" t="s">
        <v>82</v>
      </c>
      <c r="D66" s="36"/>
      <c r="E66" s="37">
        <f>+'[1]SOLDURI BILANT'!D84</f>
        <v>0</v>
      </c>
      <c r="F66" s="42"/>
      <c r="G66" s="42"/>
      <c r="I66" s="38"/>
      <c r="J66" s="38"/>
      <c r="K66" s="38"/>
      <c r="M66" s="2"/>
    </row>
    <row r="67" spans="1:13" ht="114.75" x14ac:dyDescent="0.25">
      <c r="A67" s="31">
        <v>51</v>
      </c>
      <c r="B67" s="40" t="s">
        <v>83</v>
      </c>
      <c r="C67" s="33">
        <v>62</v>
      </c>
      <c r="D67" s="36">
        <v>392302639</v>
      </c>
      <c r="E67" s="37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BILANT'!D118+'[1]SOLDURI BILANT'!D103+'[1]SOLDURI BILANT'!D125+'[1]SOLDURI BILANT'!D99</f>
        <v>399804045</v>
      </c>
      <c r="I67" s="38"/>
      <c r="J67" s="38"/>
      <c r="K67" s="38"/>
      <c r="M67" s="2"/>
    </row>
    <row r="68" spans="1:13" x14ac:dyDescent="0.25">
      <c r="A68" s="31">
        <v>52</v>
      </c>
      <c r="B68" s="73" t="s">
        <v>84</v>
      </c>
      <c r="C68" s="33">
        <v>63</v>
      </c>
      <c r="D68" s="53"/>
      <c r="E68" s="37"/>
      <c r="F68" s="42" t="str">
        <f>IF(D67&lt;D68,"eroare"," ")</f>
        <v xml:space="preserve"> </v>
      </c>
      <c r="G68" s="42"/>
      <c r="I68" s="38"/>
      <c r="J68" s="38"/>
      <c r="K68" s="38"/>
      <c r="M68" s="2"/>
    </row>
    <row r="69" spans="1:13" ht="43.5" x14ac:dyDescent="0.25">
      <c r="A69" s="31">
        <v>53</v>
      </c>
      <c r="B69" s="41" t="s">
        <v>85</v>
      </c>
      <c r="C69" s="74" t="s">
        <v>86</v>
      </c>
      <c r="D69" s="36">
        <v>166451</v>
      </c>
      <c r="E69" s="37">
        <f>+'[1]SOLDURI BILANT'!D94+'[1]SOLDURI BILANT'!D95+'[1]SOLDURI BILANT'!D96+'[1]SOLDURI BILANT'!D97+'[1]SOLDURI BILANT'!D98+'[1]SOLDURI BILANT'!D100+'[1]SOLDURI BILANT'!D101+'[1]SOLDURI BILANT'!D102+'[1]SOLDURI BILANT'!D99</f>
        <v>176658</v>
      </c>
      <c r="F69" s="42" t="str">
        <f>IF(D67&lt;D69,"eroare"," ")</f>
        <v xml:space="preserve"> </v>
      </c>
      <c r="G69" s="42"/>
      <c r="I69" s="38"/>
      <c r="J69" s="38"/>
      <c r="K69" s="38"/>
      <c r="M69" s="2"/>
    </row>
    <row r="70" spans="1:13" ht="30" x14ac:dyDescent="0.25">
      <c r="A70" s="31">
        <v>54</v>
      </c>
      <c r="B70" s="41" t="s">
        <v>87</v>
      </c>
      <c r="C70" s="33">
        <v>64</v>
      </c>
      <c r="D70" s="36"/>
      <c r="E70" s="37"/>
      <c r="I70" s="38"/>
      <c r="J70" s="38"/>
      <c r="K70" s="38"/>
      <c r="M70" s="2"/>
    </row>
    <row r="71" spans="1:13" ht="159" x14ac:dyDescent="0.25">
      <c r="A71" s="31">
        <v>55</v>
      </c>
      <c r="B71" s="40" t="s">
        <v>88</v>
      </c>
      <c r="C71" s="33">
        <v>65</v>
      </c>
      <c r="D71" s="36"/>
      <c r="E71" s="37">
        <f>+'[1]SOLDURI BILANT'!D122+'[1]SOLDURI BILANT'!D110+'[1]SOLDURI BILANT'!D108</f>
        <v>0</v>
      </c>
      <c r="I71" s="38"/>
      <c r="J71" s="38"/>
      <c r="K71" s="38"/>
      <c r="M71" s="2"/>
    </row>
    <row r="72" spans="1:13" ht="44.25" x14ac:dyDescent="0.25">
      <c r="A72" s="31">
        <v>56</v>
      </c>
      <c r="B72" s="75" t="s">
        <v>89</v>
      </c>
      <c r="C72" s="33">
        <v>66</v>
      </c>
      <c r="D72" s="36"/>
      <c r="E72" s="37"/>
      <c r="F72" s="42" t="str">
        <f>IF(D71&lt;D72,"eroare"," ")</f>
        <v xml:space="preserve"> </v>
      </c>
      <c r="G72" s="42"/>
      <c r="I72" s="38"/>
      <c r="J72" s="38"/>
      <c r="K72" s="38"/>
      <c r="M72" s="2"/>
    </row>
    <row r="73" spans="1:13" ht="87" x14ac:dyDescent="0.25">
      <c r="A73" s="31">
        <v>57</v>
      </c>
      <c r="B73" s="40" t="s">
        <v>90</v>
      </c>
      <c r="C73" s="33">
        <v>70</v>
      </c>
      <c r="D73" s="36"/>
      <c r="E73" s="37"/>
      <c r="I73" s="38"/>
      <c r="J73" s="38"/>
      <c r="K73" s="38"/>
      <c r="M73" s="2"/>
    </row>
    <row r="74" spans="1:13" ht="101.25" x14ac:dyDescent="0.25">
      <c r="A74" s="31">
        <v>58</v>
      </c>
      <c r="B74" s="40" t="s">
        <v>91</v>
      </c>
      <c r="C74" s="33">
        <v>71</v>
      </c>
      <c r="D74" s="36"/>
      <c r="E74" s="37">
        <f>+'[1]SOLDURI BILANT'!C24</f>
        <v>0</v>
      </c>
      <c r="I74" s="38"/>
      <c r="J74" s="38"/>
      <c r="K74" s="38"/>
      <c r="M74" s="2"/>
    </row>
    <row r="75" spans="1:13" ht="43.5" x14ac:dyDescent="0.25">
      <c r="A75" s="31">
        <v>59</v>
      </c>
      <c r="B75" s="40" t="s">
        <v>92</v>
      </c>
      <c r="C75" s="33">
        <v>72</v>
      </c>
      <c r="D75" s="36">
        <v>283605</v>
      </c>
      <c r="E75" s="37">
        <f>+'[1]SOLDURI BILANT'!D85+'[1]SOLDURI BILANT'!D86+'[1]SOLDURI BILANT'!D88+'[1]SOLDURI BILANT'!D89+'[1]SOLDURI BILANT'!D90</f>
        <v>289537</v>
      </c>
      <c r="I75" s="38"/>
      <c r="J75" s="38"/>
      <c r="K75" s="38"/>
      <c r="M75" s="2"/>
    </row>
    <row r="76" spans="1:13" ht="58.5" x14ac:dyDescent="0.25">
      <c r="A76" s="43">
        <v>60</v>
      </c>
      <c r="B76" s="68" t="s">
        <v>93</v>
      </c>
      <c r="C76" s="45">
        <v>73</v>
      </c>
      <c r="D76" s="46"/>
      <c r="E76" s="47"/>
      <c r="F76" s="42"/>
      <c r="G76" s="42"/>
      <c r="I76" s="38"/>
      <c r="J76" s="38"/>
      <c r="K76" s="38"/>
      <c r="M76" s="2"/>
    </row>
    <row r="77" spans="1:13" ht="25.5" customHeight="1" x14ac:dyDescent="0.25">
      <c r="A77" s="26">
        <v>61</v>
      </c>
      <c r="B77" s="76" t="s">
        <v>94</v>
      </c>
      <c r="C77" s="28" t="s">
        <v>95</v>
      </c>
      <c r="D77" s="77"/>
      <c r="E77" s="61"/>
      <c r="F77" s="42" t="str">
        <f>IF(D76&lt;D77,"eroare"," ")</f>
        <v xml:space="preserve"> </v>
      </c>
      <c r="G77" s="42"/>
      <c r="I77" s="38"/>
      <c r="J77" s="38"/>
      <c r="K77" s="38"/>
      <c r="M77" s="2"/>
    </row>
    <row r="78" spans="1:13" ht="16.5" customHeight="1" x14ac:dyDescent="0.25">
      <c r="A78" s="31">
        <v>62</v>
      </c>
      <c r="B78" s="40" t="s">
        <v>96</v>
      </c>
      <c r="C78" s="33">
        <v>74</v>
      </c>
      <c r="D78" s="36"/>
      <c r="E78" s="37">
        <f>+'[1]SOLDURI BILANT'!D121</f>
        <v>0</v>
      </c>
      <c r="I78" s="38"/>
      <c r="J78" s="38"/>
      <c r="K78" s="38"/>
      <c r="M78" s="2"/>
    </row>
    <row r="79" spans="1:13" ht="29.25" x14ac:dyDescent="0.25">
      <c r="A79" s="31">
        <v>63</v>
      </c>
      <c r="B79" s="40" t="s">
        <v>97</v>
      </c>
      <c r="C79" s="33">
        <v>75</v>
      </c>
      <c r="D79" s="53"/>
      <c r="E79" s="37">
        <f>+'[1]SOLDURI BILANT'!D18+'[1]SOLDURI BILANT'!D19+'[1]SOLDURI BILANT'!D20</f>
        <v>0</v>
      </c>
      <c r="I79" s="38"/>
      <c r="J79" s="38"/>
      <c r="K79" s="38"/>
      <c r="M79" s="2"/>
    </row>
    <row r="80" spans="1:13" ht="32.25" customHeight="1" x14ac:dyDescent="0.25">
      <c r="A80" s="31">
        <v>64</v>
      </c>
      <c r="B80" s="32" t="s">
        <v>98</v>
      </c>
      <c r="C80" s="33">
        <v>78</v>
      </c>
      <c r="D80" s="62">
        <f>D63+D67+D71+D73+D74+D75+D76+D78+D79</f>
        <v>531830572</v>
      </c>
      <c r="E80" s="63">
        <f>E63+E67+E71+E73+E74+E75+E76+E78+E79</f>
        <v>543065777</v>
      </c>
      <c r="I80" s="38"/>
      <c r="J80" s="38"/>
      <c r="K80" s="38"/>
      <c r="M80" s="2"/>
    </row>
    <row r="81" spans="1:13" ht="17.25" customHeight="1" x14ac:dyDescent="0.25">
      <c r="A81" s="31">
        <v>65</v>
      </c>
      <c r="B81" s="32" t="s">
        <v>99</v>
      </c>
      <c r="C81" s="33">
        <v>79</v>
      </c>
      <c r="D81" s="62">
        <f>D61+D80</f>
        <v>531830572</v>
      </c>
      <c r="E81" s="63">
        <f>E61+E80</f>
        <v>571745698</v>
      </c>
      <c r="I81" s="38"/>
      <c r="J81" s="38"/>
      <c r="K81" s="38"/>
      <c r="M81" s="2"/>
    </row>
    <row r="82" spans="1:13" ht="46.5" customHeight="1" x14ac:dyDescent="0.25">
      <c r="A82" s="31">
        <v>66</v>
      </c>
      <c r="B82" s="32" t="s">
        <v>100</v>
      </c>
      <c r="C82" s="33">
        <v>80</v>
      </c>
      <c r="D82" s="78">
        <f>D54-D81</f>
        <v>-362674823</v>
      </c>
      <c r="E82" s="79">
        <f>E54-E81</f>
        <v>-400049485</v>
      </c>
      <c r="I82" s="38"/>
      <c r="J82" s="38"/>
      <c r="K82" s="38"/>
      <c r="M82" s="2"/>
    </row>
    <row r="83" spans="1:13" ht="15.75" customHeight="1" x14ac:dyDescent="0.25">
      <c r="A83" s="31">
        <v>67</v>
      </c>
      <c r="B83" s="32" t="s">
        <v>101</v>
      </c>
      <c r="C83" s="33">
        <v>83</v>
      </c>
      <c r="D83" s="80"/>
      <c r="E83" s="81"/>
      <c r="I83" s="38"/>
      <c r="J83" s="38"/>
      <c r="K83" s="38"/>
      <c r="M83" s="2"/>
    </row>
    <row r="84" spans="1:13" ht="72" customHeight="1" x14ac:dyDescent="0.25">
      <c r="A84" s="31">
        <v>68</v>
      </c>
      <c r="B84" s="40" t="s">
        <v>102</v>
      </c>
      <c r="C84" s="33">
        <v>84</v>
      </c>
      <c r="D84" s="36">
        <v>2190967</v>
      </c>
      <c r="E84" s="37">
        <f>+'[1]SOLDURI BILANT'!D7+'[1]SOLDURI BILANT'!D8+'[1]SOLDURI BILANT'!D9+'[1]SOLDURI BILANT'!D10+'[1]SOLDURI BILANT'!D11+'[1]SOLDURI BILANT'!D12+'[1]SOLDURI BILANT'!D13+'[1]SOLDURI BILANT'!C17+'[1]SOLDURI BILANT'!D14</f>
        <v>4657405</v>
      </c>
      <c r="I84" s="38"/>
      <c r="J84" s="38"/>
      <c r="K84" s="38"/>
      <c r="M84" s="2"/>
    </row>
    <row r="85" spans="1:13" ht="30" customHeight="1" x14ac:dyDescent="0.25">
      <c r="A85" s="31">
        <v>69</v>
      </c>
      <c r="B85" s="40" t="s">
        <v>103</v>
      </c>
      <c r="C85" s="33">
        <v>85</v>
      </c>
      <c r="D85" s="36"/>
      <c r="E85" s="37">
        <f>+'[1]SOLDURI BILANT'!D15</f>
        <v>960739</v>
      </c>
      <c r="I85" s="38"/>
      <c r="J85" s="38"/>
      <c r="K85" s="38"/>
      <c r="M85" s="2"/>
    </row>
    <row r="86" spans="1:13" ht="30" customHeight="1" x14ac:dyDescent="0.25">
      <c r="A86" s="31">
        <v>70</v>
      </c>
      <c r="B86" s="40" t="s">
        <v>104</v>
      </c>
      <c r="C86" s="33">
        <v>86</v>
      </c>
      <c r="D86" s="36">
        <v>63109481</v>
      </c>
      <c r="E86" s="37">
        <f>+'[1]SOLDURI BILANT'!C15</f>
        <v>0</v>
      </c>
      <c r="I86" s="38"/>
      <c r="J86" s="38"/>
      <c r="K86" s="38"/>
      <c r="M86" s="2"/>
    </row>
    <row r="87" spans="1:13" ht="30" customHeight="1" x14ac:dyDescent="0.25">
      <c r="A87" s="31">
        <v>71</v>
      </c>
      <c r="B87" s="40" t="s">
        <v>105</v>
      </c>
      <c r="C87" s="33">
        <v>87</v>
      </c>
      <c r="D87" s="36"/>
      <c r="E87" s="37">
        <f>+'[1]SOLDURI BILANT'!D16</f>
        <v>0</v>
      </c>
      <c r="G87" s="39"/>
      <c r="I87" s="38"/>
      <c r="J87" s="38"/>
      <c r="K87" s="38"/>
      <c r="M87" s="2"/>
    </row>
    <row r="88" spans="1:13" ht="29.25" x14ac:dyDescent="0.25">
      <c r="A88" s="31">
        <v>72</v>
      </c>
      <c r="B88" s="40" t="s">
        <v>106</v>
      </c>
      <c r="C88" s="33">
        <v>88</v>
      </c>
      <c r="D88" s="36">
        <v>301756309</v>
      </c>
      <c r="E88" s="37">
        <f>+'[1]SOLDURI BILANT'!C16</f>
        <v>405667629</v>
      </c>
      <c r="I88" s="38"/>
      <c r="J88" s="38"/>
      <c r="K88" s="38"/>
      <c r="M88" s="2"/>
    </row>
    <row r="89" spans="1:13" ht="36" customHeight="1" x14ac:dyDescent="0.25">
      <c r="A89" s="43">
        <v>73</v>
      </c>
      <c r="B89" s="64" t="s">
        <v>107</v>
      </c>
      <c r="C89" s="45">
        <v>90</v>
      </c>
      <c r="D89" s="82">
        <f>D84+D85-D86+D87-D88</f>
        <v>-362674823</v>
      </c>
      <c r="E89" s="83">
        <f>E84+E85-E86+E87-E88</f>
        <v>-400049485</v>
      </c>
      <c r="I89" s="38"/>
      <c r="J89" s="38"/>
      <c r="K89" s="38"/>
      <c r="M89" s="2"/>
    </row>
    <row r="90" spans="1:13" ht="18" customHeight="1" x14ac:dyDescent="0.25">
      <c r="A90" s="15"/>
      <c r="B90" s="84" t="s">
        <v>108</v>
      </c>
      <c r="C90" s="85"/>
      <c r="D90" s="42" t="str">
        <f>IF(D82&lt;&gt;D89,"eroare"," ")</f>
        <v xml:space="preserve"> </v>
      </c>
      <c r="E90" s="42" t="str">
        <f>IF(E82&lt;&gt;E89,"eroare"," ")</f>
        <v xml:space="preserve"> </v>
      </c>
    </row>
    <row r="91" spans="1:13" ht="15.75" customHeight="1" x14ac:dyDescent="0.25">
      <c r="B91" s="86" t="s">
        <v>109</v>
      </c>
      <c r="C91"/>
      <c r="E91"/>
    </row>
    <row r="92" spans="1:13" ht="15.75" customHeight="1" x14ac:dyDescent="0.25">
      <c r="B92" s="86"/>
      <c r="C92"/>
      <c r="D92" s="2"/>
      <c r="E92"/>
    </row>
    <row r="93" spans="1:13" ht="15.75" customHeight="1" x14ac:dyDescent="0.25">
      <c r="B93" s="86"/>
      <c r="C93"/>
      <c r="E93"/>
    </row>
    <row r="94" spans="1:13" ht="15.75" customHeight="1" x14ac:dyDescent="0.25">
      <c r="B94" s="87" t="s">
        <v>110</v>
      </c>
      <c r="C94"/>
      <c r="D94" s="106" t="s">
        <v>111</v>
      </c>
      <c r="E94" s="106"/>
    </row>
    <row r="95" spans="1:13" ht="15.75" customHeight="1" x14ac:dyDescent="0.25">
      <c r="D95" s="88"/>
      <c r="E95" s="89"/>
    </row>
    <row r="96" spans="1:13" ht="15.75" customHeight="1" x14ac:dyDescent="0.25">
      <c r="B96" s="90" t="s">
        <v>112</v>
      </c>
      <c r="C96" s="91"/>
      <c r="D96" s="107" t="s">
        <v>113</v>
      </c>
      <c r="E96" s="107"/>
    </row>
    <row r="97" spans="1:12" ht="15" customHeight="1" x14ac:dyDescent="0.25">
      <c r="A97" s="12"/>
      <c r="B97" s="92"/>
      <c r="C97" s="93"/>
      <c r="D97" s="94"/>
      <c r="E97" s="95"/>
      <c r="F97" s="12"/>
      <c r="G97" s="12"/>
      <c r="H97"/>
      <c r="L97"/>
    </row>
    <row r="98" spans="1:12" ht="15.75" customHeight="1" x14ac:dyDescent="0.25">
      <c r="A98" s="12"/>
      <c r="B98" s="94"/>
      <c r="C98" s="93"/>
      <c r="D98" s="94"/>
      <c r="E98" s="95"/>
      <c r="F98" s="12"/>
      <c r="G98" s="12"/>
      <c r="H98"/>
      <c r="L98"/>
    </row>
    <row r="99" spans="1:12" ht="15.75" customHeight="1" x14ac:dyDescent="0.25">
      <c r="A99" s="12"/>
      <c r="B99" s="96"/>
      <c r="C99" s="93"/>
      <c r="D99" s="108"/>
      <c r="E99" s="108"/>
      <c r="F99" s="12"/>
      <c r="G99" s="12"/>
      <c r="H99"/>
      <c r="L99"/>
    </row>
    <row r="100" spans="1:12" ht="15" customHeight="1" x14ac:dyDescent="0.25">
      <c r="A100" s="12"/>
      <c r="B100" s="97"/>
      <c r="C100" s="98"/>
      <c r="D100" s="99"/>
      <c r="E100" s="100"/>
      <c r="F100" s="12"/>
      <c r="G100" s="12"/>
      <c r="H100"/>
      <c r="L100"/>
    </row>
    <row r="101" spans="1:12" ht="14.25" customHeight="1" x14ac:dyDescent="0.25">
      <c r="A101" s="12"/>
      <c r="B101" s="101"/>
      <c r="C101" s="98"/>
      <c r="D101" s="108"/>
      <c r="E101" s="108"/>
      <c r="F101" s="12"/>
      <c r="G101" s="12"/>
      <c r="H101"/>
      <c r="L101"/>
    </row>
    <row r="102" spans="1:12" ht="15.75" customHeight="1" x14ac:dyDescent="0.25">
      <c r="A102" s="12"/>
      <c r="B102" s="102"/>
      <c r="C102" s="98"/>
      <c r="D102" s="102"/>
      <c r="E102" s="95"/>
      <c r="F102" s="12"/>
      <c r="G102" s="12"/>
      <c r="H102"/>
      <c r="L102"/>
    </row>
    <row r="103" spans="1:12" ht="15.75" customHeight="1" x14ac:dyDescent="0.25">
      <c r="A103" s="12"/>
      <c r="B103" s="102"/>
      <c r="C103" s="103"/>
      <c r="D103" s="102"/>
      <c r="E103" s="95"/>
      <c r="F103" s="12"/>
      <c r="G103" s="12"/>
      <c r="H103"/>
      <c r="L103"/>
    </row>
    <row r="104" spans="1:12" ht="15" customHeight="1" x14ac:dyDescent="0.25">
      <c r="A104" s="12"/>
      <c r="B104" s="94"/>
      <c r="C104" s="93"/>
      <c r="D104" s="94"/>
      <c r="E104" s="95"/>
      <c r="F104" s="12"/>
      <c r="G104" s="12"/>
      <c r="H104"/>
      <c r="L104"/>
    </row>
    <row r="105" spans="1:12" ht="15.75" customHeight="1" x14ac:dyDescent="0.25">
      <c r="A105" s="12"/>
      <c r="B105" s="94"/>
      <c r="C105" s="93"/>
      <c r="D105" s="94"/>
      <c r="E105" s="95"/>
      <c r="F105" s="12"/>
      <c r="G105" s="12"/>
      <c r="H105"/>
      <c r="L105"/>
    </row>
    <row r="106" spans="1:12" ht="15.75" customHeight="1" x14ac:dyDescent="0.25">
      <c r="A106" s="12"/>
      <c r="B106" s="94"/>
      <c r="C106" s="93"/>
      <c r="D106" s="94"/>
      <c r="E106" s="95"/>
      <c r="F106" s="12"/>
      <c r="G106" s="12"/>
      <c r="H106"/>
      <c r="L106"/>
    </row>
    <row r="107" spans="1:12" ht="15.75" customHeight="1" x14ac:dyDescent="0.25">
      <c r="A107" s="12"/>
      <c r="B107" s="94"/>
      <c r="C107" s="93"/>
      <c r="D107" s="94"/>
      <c r="E107" s="95"/>
      <c r="F107" s="12"/>
      <c r="G107" s="12"/>
      <c r="H107"/>
      <c r="L107"/>
    </row>
    <row r="108" spans="1:12" ht="15.75" customHeight="1" x14ac:dyDescent="0.25">
      <c r="A108" s="12"/>
      <c r="B108" s="94"/>
      <c r="C108" s="93"/>
      <c r="D108" s="94"/>
      <c r="E108" s="95"/>
      <c r="F108" s="12"/>
      <c r="G108" s="12"/>
      <c r="H108"/>
      <c r="L108"/>
    </row>
    <row r="109" spans="1:12" ht="15.75" customHeight="1" x14ac:dyDescent="0.25">
      <c r="A109" s="12"/>
      <c r="B109" s="94"/>
      <c r="C109" s="93"/>
      <c r="D109" s="94"/>
      <c r="E109" s="95"/>
      <c r="F109" s="12"/>
      <c r="G109" s="12"/>
      <c r="H109"/>
      <c r="L109"/>
    </row>
    <row r="110" spans="1:12" ht="15" x14ac:dyDescent="0.25">
      <c r="A110" s="12"/>
      <c r="B110" s="94"/>
      <c r="C110" s="93"/>
      <c r="D110" s="94"/>
      <c r="E110" s="95"/>
      <c r="F110" s="12"/>
      <c r="G110" s="12"/>
      <c r="H110"/>
      <c r="L110"/>
    </row>
    <row r="111" spans="1:12" ht="15" x14ac:dyDescent="0.25">
      <c r="A111" s="12"/>
      <c r="B111" s="94"/>
      <c r="C111" s="93"/>
      <c r="D111" s="94"/>
      <c r="E111" s="95"/>
      <c r="F111" s="12"/>
      <c r="G111" s="12"/>
      <c r="H111"/>
      <c r="L111"/>
    </row>
    <row r="112" spans="1:12" x14ac:dyDescent="0.25">
      <c r="B112" s="12"/>
      <c r="C112" s="4"/>
      <c r="D112" s="12"/>
      <c r="E112" s="104"/>
      <c r="F112" s="105"/>
      <c r="G112" s="105"/>
      <c r="H112"/>
      <c r="L112"/>
    </row>
    <row r="113" spans="2:7" customFormat="1" x14ac:dyDescent="0.25">
      <c r="B113" s="12"/>
      <c r="C113" s="4"/>
      <c r="D113" s="12"/>
      <c r="E113" s="104"/>
      <c r="F113" s="105"/>
      <c r="G113" s="105"/>
    </row>
    <row r="114" spans="2:7" customFormat="1" x14ac:dyDescent="0.25">
      <c r="B114" s="12"/>
      <c r="C114" s="4"/>
      <c r="D114" s="12"/>
      <c r="E114" s="104"/>
      <c r="F114" s="105"/>
      <c r="G114" s="105"/>
    </row>
    <row r="115" spans="2:7" customFormat="1" x14ac:dyDescent="0.25">
      <c r="C115" s="5"/>
      <c r="E115" s="3"/>
      <c r="F115" s="1"/>
      <c r="G115" s="1"/>
    </row>
    <row r="116" spans="2:7" customFormat="1" x14ac:dyDescent="0.25">
      <c r="C116" s="5"/>
      <c r="E116" s="3"/>
      <c r="F116" s="1"/>
      <c r="G116" s="1"/>
    </row>
    <row r="117" spans="2:7" customFormat="1" x14ac:dyDescent="0.25">
      <c r="C117" s="5"/>
      <c r="E117" s="3"/>
      <c r="F117" s="1"/>
      <c r="G117" s="1"/>
    </row>
    <row r="118" spans="2:7" customFormat="1" x14ac:dyDescent="0.25">
      <c r="C118" s="5"/>
      <c r="E118" s="3"/>
      <c r="F118" s="1"/>
      <c r="G118" s="1"/>
    </row>
    <row r="119" spans="2:7" customFormat="1" x14ac:dyDescent="0.25">
      <c r="C119" s="5"/>
      <c r="E119" s="3"/>
      <c r="F119" s="1"/>
      <c r="G119" s="1"/>
    </row>
    <row r="120" spans="2:7" customFormat="1" x14ac:dyDescent="0.25">
      <c r="C120" s="5"/>
      <c r="E120" s="3"/>
      <c r="F120" s="1"/>
      <c r="G120" s="1"/>
    </row>
    <row r="121" spans="2:7" customFormat="1" x14ac:dyDescent="0.25">
      <c r="C121" s="5"/>
      <c r="E121" s="3"/>
      <c r="F121" s="1"/>
      <c r="G121" s="1"/>
    </row>
    <row r="122" spans="2:7" customFormat="1" x14ac:dyDescent="0.25">
      <c r="C122" s="5"/>
      <c r="E122" s="3"/>
      <c r="F122" s="1"/>
      <c r="G122" s="1"/>
    </row>
    <row r="123" spans="2:7" customFormat="1" x14ac:dyDescent="0.25">
      <c r="C123" s="5"/>
      <c r="E123" s="3"/>
      <c r="F123" s="1"/>
      <c r="G123" s="1"/>
    </row>
    <row r="124" spans="2:7" customFormat="1" x14ac:dyDescent="0.25">
      <c r="C124" s="5"/>
      <c r="E124" s="3"/>
      <c r="F124" s="1"/>
      <c r="G124" s="1"/>
    </row>
    <row r="125" spans="2:7" customFormat="1" x14ac:dyDescent="0.25">
      <c r="C125" s="5"/>
      <c r="E125" s="3"/>
      <c r="F125" s="1"/>
      <c r="G125" s="1"/>
    </row>
    <row r="126" spans="2:7" customFormat="1" x14ac:dyDescent="0.25">
      <c r="C126" s="5"/>
      <c r="E126" s="3"/>
      <c r="F126" s="1"/>
      <c r="G126" s="1"/>
    </row>
    <row r="127" spans="2:7" customFormat="1" x14ac:dyDescent="0.25">
      <c r="C127" s="5"/>
      <c r="E127" s="3"/>
      <c r="F127" s="1"/>
      <c r="G127" s="1"/>
    </row>
    <row r="128" spans="2:7" customFormat="1" x14ac:dyDescent="0.25">
      <c r="C128" s="5"/>
      <c r="E128" s="3"/>
      <c r="F128" s="1"/>
      <c r="G128" s="1"/>
    </row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</sheetData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 xr:uid="{698B1B9C-9650-4D5D-8B1E-20F597E064A4}">
      <formula1>-9.9999999E+28</formula1>
      <formula2>9.99999999E+28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2021-08-30T10:27:29Z</dcterms:created>
  <dcterms:modified xsi:type="dcterms:W3CDTF">2022-05-03T07:47:07Z</dcterms:modified>
</cp:coreProperties>
</file>